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 Avd 0" sheetId="9" r:id="rId1"/>
    <sheet name="2016 Raabakken" sheetId="8" r:id="rId2"/>
    <sheet name="Fasit 2015" sheetId="7" r:id="rId3"/>
    <sheet name="2015" sheetId="5" r:id="rId4"/>
    <sheet name="Fasit 2014" sheetId="4" r:id="rId5"/>
    <sheet name="2014" sheetId="1" r:id="rId6"/>
    <sheet name="Ark2" sheetId="2" r:id="rId7"/>
    <sheet name="Ark3" sheetId="3" r:id="rId8"/>
  </sheets>
  <definedNames>
    <definedName name="_xlnm.Print_Area" localSheetId="3">'2015'!$A$1:$E$55</definedName>
    <definedName name="_xlnm.Print_Area" localSheetId="0">'2016 Avd 0'!$A$1:$Q$65</definedName>
    <definedName name="_xlnm.Print_Area" localSheetId="1">'2016 Raabakken'!$A$1:$E$59</definedName>
  </definedNames>
  <calcPr calcId="152511"/>
</workbook>
</file>

<file path=xl/calcChain.xml><?xml version="1.0" encoding="utf-8"?>
<calcChain xmlns="http://schemas.openxmlformats.org/spreadsheetml/2006/main">
  <c r="E15" i="9" l="1"/>
  <c r="D15" i="9"/>
  <c r="C15" i="9"/>
  <c r="C5" i="9"/>
  <c r="C6" i="9"/>
  <c r="C7" i="9"/>
  <c r="C8" i="9"/>
  <c r="C9" i="9"/>
  <c r="C10" i="9"/>
  <c r="C11" i="9"/>
  <c r="C12" i="9"/>
  <c r="C13" i="9"/>
  <c r="C14" i="9"/>
  <c r="C16" i="9"/>
  <c r="C17" i="9"/>
  <c r="C18" i="9"/>
  <c r="C19" i="9"/>
  <c r="C20" i="9"/>
  <c r="C21" i="9"/>
  <c r="C22" i="9"/>
  <c r="C23" i="9"/>
  <c r="C24" i="9"/>
  <c r="C25" i="9"/>
  <c r="C26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60" i="9"/>
  <c r="E19" i="9"/>
  <c r="D19" i="9"/>
  <c r="D11" i="9"/>
  <c r="E11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" i="9"/>
  <c r="D65" i="9" s="1"/>
  <c r="D64" i="9" s="1"/>
  <c r="D7" i="9"/>
  <c r="D8" i="9"/>
  <c r="D9" i="9"/>
  <c r="D10" i="9"/>
  <c r="D12" i="9"/>
  <c r="D13" i="9"/>
  <c r="D14" i="9"/>
  <c r="D16" i="9"/>
  <c r="D17" i="9"/>
  <c r="D18" i="9"/>
  <c r="D20" i="9"/>
  <c r="D21" i="9"/>
  <c r="D22" i="9"/>
  <c r="D23" i="9"/>
  <c r="D24" i="9"/>
  <c r="D25" i="9"/>
  <c r="D26" i="9"/>
  <c r="D5" i="9"/>
  <c r="E59" i="9"/>
  <c r="E58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29" i="9"/>
  <c r="E26" i="9"/>
  <c r="E25" i="9"/>
  <c r="E24" i="9"/>
  <c r="E23" i="9"/>
  <c r="E22" i="9"/>
  <c r="E21" i="9"/>
  <c r="E20" i="9"/>
  <c r="E18" i="9"/>
  <c r="E17" i="9"/>
  <c r="E16" i="9"/>
  <c r="E14" i="9"/>
  <c r="E13" i="9"/>
  <c r="E12" i="9"/>
  <c r="E10" i="9"/>
  <c r="E9" i="9"/>
  <c r="E8" i="9"/>
  <c r="E7" i="9"/>
  <c r="E6" i="9"/>
  <c r="E65" i="9" s="1"/>
  <c r="E64" i="9" s="1"/>
  <c r="E5" i="9"/>
  <c r="Q65" i="9"/>
  <c r="P65" i="9"/>
  <c r="P64" i="9" s="1"/>
  <c r="O65" i="9"/>
  <c r="Q64" i="9"/>
  <c r="O64" i="9"/>
  <c r="Q59" i="9"/>
  <c r="P59" i="9"/>
  <c r="O59" i="9"/>
  <c r="Q27" i="9"/>
  <c r="P27" i="9"/>
  <c r="P61" i="9" s="1"/>
  <c r="O25" i="9"/>
  <c r="O27" i="9" s="1"/>
  <c r="M65" i="9"/>
  <c r="L65" i="9"/>
  <c r="L64" i="9" s="1"/>
  <c r="K65" i="9"/>
  <c r="M64" i="9"/>
  <c r="K64" i="9"/>
  <c r="M59" i="9"/>
  <c r="L59" i="9"/>
  <c r="K59" i="9"/>
  <c r="K34" i="9"/>
  <c r="M27" i="9"/>
  <c r="L27" i="9"/>
  <c r="L61" i="9" s="1"/>
  <c r="K27" i="9"/>
  <c r="K25" i="9"/>
  <c r="C65" i="9" l="1"/>
  <c r="C64" i="9" s="1"/>
  <c r="M61" i="9"/>
  <c r="K61" i="9"/>
  <c r="O61" i="9"/>
  <c r="Q61" i="9"/>
  <c r="G25" i="9"/>
  <c r="I65" i="9"/>
  <c r="I64" i="9" s="1"/>
  <c r="H65" i="9"/>
  <c r="G65" i="9"/>
  <c r="G64" i="9" s="1"/>
  <c r="H64" i="9"/>
  <c r="I59" i="9"/>
  <c r="H59" i="9"/>
  <c r="G59" i="9"/>
  <c r="C59" i="9" s="1"/>
  <c r="I27" i="9"/>
  <c r="I61" i="9" s="1"/>
  <c r="H27" i="9"/>
  <c r="D27" i="9" s="1"/>
  <c r="G27" i="9"/>
  <c r="C27" i="9" s="1"/>
  <c r="C31" i="8"/>
  <c r="C22" i="8"/>
  <c r="E62" i="8"/>
  <c r="D62" i="8"/>
  <c r="D61" i="8" s="1"/>
  <c r="C62" i="8"/>
  <c r="E61" i="8"/>
  <c r="C61" i="8"/>
  <c r="E56" i="8"/>
  <c r="E58" i="8" s="1"/>
  <c r="D56" i="8"/>
  <c r="C56" i="8"/>
  <c r="E24" i="8"/>
  <c r="D24" i="8"/>
  <c r="D58" i="8" s="1"/>
  <c r="C24" i="8"/>
  <c r="E61" i="9" l="1"/>
  <c r="E27" i="9"/>
  <c r="H61" i="9"/>
  <c r="D61" i="9" s="1"/>
  <c r="G61" i="9"/>
  <c r="C61" i="9" s="1"/>
  <c r="C58" i="8"/>
  <c r="E50" i="7"/>
  <c r="E46" i="7"/>
  <c r="E39" i="7"/>
  <c r="E21" i="7"/>
  <c r="D60" i="7"/>
  <c r="E60" i="7" s="1"/>
  <c r="C60" i="7"/>
  <c r="C59" i="7"/>
  <c r="D54" i="7"/>
  <c r="C54" i="7"/>
  <c r="E53" i="7"/>
  <c r="E52" i="7"/>
  <c r="E51" i="7"/>
  <c r="E49" i="7"/>
  <c r="E48" i="7"/>
  <c r="E47" i="7"/>
  <c r="E45" i="7"/>
  <c r="E44" i="7"/>
  <c r="E43" i="7"/>
  <c r="E42" i="7"/>
  <c r="E41" i="7"/>
  <c r="E40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D23" i="7"/>
  <c r="C23" i="7"/>
  <c r="E22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D56" i="7" l="1"/>
  <c r="E54" i="7"/>
  <c r="E23" i="7"/>
  <c r="C56" i="7"/>
  <c r="D59" i="7"/>
  <c r="E58" i="5"/>
  <c r="E57" i="5" s="1"/>
  <c r="D58" i="5"/>
  <c r="D57" i="5" s="1"/>
  <c r="C58" i="5"/>
  <c r="C57" i="5"/>
  <c r="D52" i="5"/>
  <c r="C21" i="5" s="1"/>
  <c r="C52" i="5"/>
  <c r="D23" i="5"/>
  <c r="C23" i="5"/>
  <c r="C54" i="5" s="1"/>
  <c r="E23" i="5"/>
  <c r="C56" i="4"/>
  <c r="C55" i="4" s="1"/>
  <c r="D56" i="4"/>
  <c r="D55" i="4" s="1"/>
  <c r="E43" i="4"/>
  <c r="E39" i="4"/>
  <c r="E29" i="4"/>
  <c r="E25" i="4"/>
  <c r="E26" i="4"/>
  <c r="E27" i="4"/>
  <c r="E28" i="4"/>
  <c r="E30" i="4"/>
  <c r="E31" i="4"/>
  <c r="E32" i="4"/>
  <c r="E33" i="4"/>
  <c r="E34" i="4"/>
  <c r="E35" i="4"/>
  <c r="E36" i="4"/>
  <c r="E37" i="4"/>
  <c r="E38" i="4"/>
  <c r="E40" i="4"/>
  <c r="E41" i="4"/>
  <c r="E42" i="4"/>
  <c r="E44" i="4"/>
  <c r="E45" i="4"/>
  <c r="E46" i="4"/>
  <c r="E47" i="4"/>
  <c r="E48" i="4"/>
  <c r="E49" i="4"/>
  <c r="E24" i="4"/>
  <c r="E19" i="4"/>
  <c r="D22" i="4"/>
  <c r="E11" i="4"/>
  <c r="E6" i="4"/>
  <c r="E7" i="4"/>
  <c r="E8" i="4"/>
  <c r="E9" i="4"/>
  <c r="E10" i="4"/>
  <c r="E12" i="4"/>
  <c r="E13" i="4"/>
  <c r="E14" i="4"/>
  <c r="E15" i="4"/>
  <c r="E16" i="4"/>
  <c r="E17" i="4"/>
  <c r="E18" i="4"/>
  <c r="E21" i="4"/>
  <c r="E5" i="4"/>
  <c r="D50" i="4"/>
  <c r="C50" i="4"/>
  <c r="C22" i="4"/>
  <c r="E56" i="7" l="1"/>
  <c r="D61" i="7"/>
  <c r="E59" i="7"/>
  <c r="E61" i="7" s="1"/>
  <c r="E55" i="4"/>
  <c r="D57" i="4"/>
  <c r="E56" i="4"/>
  <c r="E52" i="5"/>
  <c r="E54" i="5" s="1"/>
  <c r="D54" i="5"/>
  <c r="E50" i="4"/>
  <c r="E20" i="4"/>
  <c r="E22" i="4" s="1"/>
  <c r="D52" i="4"/>
  <c r="C52" i="4"/>
  <c r="E57" i="4" l="1"/>
  <c r="E52" i="4"/>
  <c r="C19" i="1"/>
  <c r="D53" i="1" l="1"/>
  <c r="E53" i="1"/>
  <c r="C53" i="1"/>
  <c r="D46" i="1"/>
  <c r="E46" i="1"/>
  <c r="E48" i="1" s="1"/>
  <c r="C46" i="1"/>
  <c r="D21" i="1"/>
  <c r="E21" i="1"/>
  <c r="D48" i="1" l="1"/>
  <c r="C21" i="1"/>
  <c r="C48" i="1" s="1"/>
</calcChain>
</file>

<file path=xl/sharedStrings.xml><?xml version="1.0" encoding="utf-8"?>
<sst xmlns="http://schemas.openxmlformats.org/spreadsheetml/2006/main" count="529" uniqueCount="122">
  <si>
    <t>NMK Namdal - Motocrossgruppa</t>
  </si>
  <si>
    <t>Konto</t>
  </si>
  <si>
    <t>Kontonavn</t>
  </si>
  <si>
    <t>Lisenser</t>
  </si>
  <si>
    <t>3100</t>
  </si>
  <si>
    <t>3101</t>
  </si>
  <si>
    <t>Salg kiosk</t>
  </si>
  <si>
    <t>3102</t>
  </si>
  <si>
    <t>Treningsavgifter</t>
  </si>
  <si>
    <t>3103</t>
  </si>
  <si>
    <t>Rekrutteringstiltak</t>
  </si>
  <si>
    <t>3104</t>
  </si>
  <si>
    <t>Lisenskurs Motocross/ATV</t>
  </si>
  <si>
    <t>3105</t>
  </si>
  <si>
    <t>Klubbløp avgift</t>
  </si>
  <si>
    <t>3120</t>
  </si>
  <si>
    <t>Spillemidler til utstyr</t>
  </si>
  <si>
    <t>3130</t>
  </si>
  <si>
    <t>Dugnader</t>
  </si>
  <si>
    <t>3140</t>
  </si>
  <si>
    <t>Kaffespleis</t>
  </si>
  <si>
    <t>3150</t>
  </si>
  <si>
    <t>Kulturmidler</t>
  </si>
  <si>
    <t>3160</t>
  </si>
  <si>
    <t>Andre støtteordninger</t>
  </si>
  <si>
    <t>3170</t>
  </si>
  <si>
    <t>Kontigenter</t>
  </si>
  <si>
    <t>3180</t>
  </si>
  <si>
    <t>Refusjon lisenser</t>
  </si>
  <si>
    <t>3190</t>
  </si>
  <si>
    <t>LAM Midler</t>
  </si>
  <si>
    <t>4000</t>
  </si>
  <si>
    <t>Varekjøp kiosk</t>
  </si>
  <si>
    <t>4001</t>
  </si>
  <si>
    <t>Kostnader rekrutteringskjøretøy</t>
  </si>
  <si>
    <t>4100</t>
  </si>
  <si>
    <t>6000</t>
  </si>
  <si>
    <t>Avskrivninger</t>
  </si>
  <si>
    <t>6540</t>
  </si>
  <si>
    <t>Inventar og utstyr</t>
  </si>
  <si>
    <t>6560</t>
  </si>
  <si>
    <t>Rekvisita, renhold etc kiosk</t>
  </si>
  <si>
    <t>6561</t>
  </si>
  <si>
    <t>Premier</t>
  </si>
  <si>
    <t>6562</t>
  </si>
  <si>
    <t>Sikkerhetsutstyr</t>
  </si>
  <si>
    <t>6600</t>
  </si>
  <si>
    <t>Vedlikehold traktor</t>
  </si>
  <si>
    <t>6601</t>
  </si>
  <si>
    <t>Vedlikehold Bane</t>
  </si>
  <si>
    <t>6610</t>
  </si>
  <si>
    <t>Kostnader vedrørende regulering</t>
  </si>
  <si>
    <t>6790</t>
  </si>
  <si>
    <t>Adm. honorar NMK</t>
  </si>
  <si>
    <t>6860</t>
  </si>
  <si>
    <t>Kurs og oppdatering</t>
  </si>
  <si>
    <t>6861</t>
  </si>
  <si>
    <t>Lisenskurs møtekostnader</t>
  </si>
  <si>
    <t>6870</t>
  </si>
  <si>
    <t>Utg. Regionsting/Motorsportkonf</t>
  </si>
  <si>
    <t>7400</t>
  </si>
  <si>
    <t>Kontigent NMF Region Midt-Norge</t>
  </si>
  <si>
    <t>7500</t>
  </si>
  <si>
    <t>Bane og Arr. forsikring</t>
  </si>
  <si>
    <t>8050</t>
  </si>
  <si>
    <t>Renteinntekt</t>
  </si>
  <si>
    <t>8170</t>
  </si>
  <si>
    <t>Andre finanskostnader'</t>
  </si>
  <si>
    <t>8960</t>
  </si>
  <si>
    <t>Sum inntekter</t>
  </si>
  <si>
    <t>3181</t>
  </si>
  <si>
    <t>Reisefordeling NMF</t>
  </si>
  <si>
    <t>Sum Kostnader</t>
  </si>
  <si>
    <t>Resultat</t>
  </si>
  <si>
    <t>Andre investeringer:</t>
  </si>
  <si>
    <t>Forskuddsleie Pål Tore Raabakken</t>
  </si>
  <si>
    <t>Sum planlagte investeringer:</t>
  </si>
  <si>
    <t>3182</t>
  </si>
  <si>
    <t>Banegodkjenning</t>
  </si>
  <si>
    <t>Gaver</t>
  </si>
  <si>
    <t>Andre kostnader</t>
  </si>
  <si>
    <t>Budsjett 2014</t>
  </si>
  <si>
    <t>Mva refusjon 2013</t>
  </si>
  <si>
    <t>Driftskostnader Raabakken</t>
  </si>
  <si>
    <t>Namdal Motorsportklubb</t>
  </si>
  <si>
    <t>Avvik</t>
  </si>
  <si>
    <t>Sponsormidler</t>
  </si>
  <si>
    <t>Grasrotandelen</t>
  </si>
  <si>
    <t>Arrangementsinntekter</t>
  </si>
  <si>
    <t>Leie av grunn</t>
  </si>
  <si>
    <t>Dugnadskostnader</t>
  </si>
  <si>
    <t>Data/Edb kostnad</t>
  </si>
  <si>
    <t>Møtekostnader medlems-/infomøter</t>
  </si>
  <si>
    <t>Bruttofortjeneste kiosk</t>
  </si>
  <si>
    <t>Bruttofortjeneste kiosk i %</t>
  </si>
  <si>
    <t>Budsjett 2015</t>
  </si>
  <si>
    <t>Reguleringsplan</t>
  </si>
  <si>
    <t>Mva refusjon 2014</t>
  </si>
  <si>
    <t>Salg av driftsmidler</t>
  </si>
  <si>
    <t>Budsjett 2015 Status</t>
  </si>
  <si>
    <t>Klubbklær</t>
  </si>
  <si>
    <t>Klubbklær innkjøp</t>
  </si>
  <si>
    <t>Drift og vedlikehold Åkerman H9</t>
  </si>
  <si>
    <t>Servicehonorar Buypass</t>
  </si>
  <si>
    <t>Porto</t>
  </si>
  <si>
    <t>Avgifter betalingsterminal</t>
  </si>
  <si>
    <t>Namdal Motorsportklubb - Raabakken</t>
  </si>
  <si>
    <t>Budsjett 2016</t>
  </si>
  <si>
    <t>Forsikringer, Bane, eiendom og utstyr</t>
  </si>
  <si>
    <t>Utgifter betalingsterminal</t>
  </si>
  <si>
    <t>Klubbklær, innkjøp</t>
  </si>
  <si>
    <t>Driftskostnader Raabakken, strøm etc</t>
  </si>
  <si>
    <t>Vedlikehold og drift traktor</t>
  </si>
  <si>
    <t>Namdal Motorsportklubb - Budsjett 2016</t>
  </si>
  <si>
    <t>Avdeling 0</t>
  </si>
  <si>
    <t>Totalt</t>
  </si>
  <si>
    <t>Raabakken</t>
  </si>
  <si>
    <t>Namsskogan</t>
  </si>
  <si>
    <t>Treningsavgifter Namsskogan</t>
  </si>
  <si>
    <t>Kontigenter Namsskogan</t>
  </si>
  <si>
    <t>Uff Kontainere</t>
  </si>
  <si>
    <t>Mva refusjon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</si>
</sst>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0" fontId="0" fillId="0" borderId="1" xfId="0" applyBorder="1"/>
    <xf numFmtId="43" fontId="0" fillId="0" borderId="1" xfId="1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9" fontId="0" fillId="0" borderId="0" xfId="2" applyFont="1"/>
    <xf numFmtId="9" fontId="0" fillId="0" borderId="0" xfId="2" applyFont="1" applyBorder="1"/>
    <xf numFmtId="43" fontId="0" fillId="0" borderId="0" xfId="1" applyFont="1" applyBorder="1"/>
    <xf numFmtId="0" fontId="0" fillId="0" borderId="0" xfId="0" applyAlignment="1">
      <alignment horizontal="center"/>
    </xf>
    <xf numFmtId="0" fontId="0" fillId="0" borderId="3" xfId="0" applyBorder="1"/>
    <xf numFmtId="43" fontId="0" fillId="0" borderId="3" xfId="0" applyNumberFormat="1" applyBorder="1"/>
    <xf numFmtId="43" fontId="0" fillId="0" borderId="4" xfId="0" applyNumberFormat="1" applyBorder="1"/>
    <xf numFmtId="43" fontId="2" fillId="0" borderId="4" xfId="0" applyNumberFormat="1" applyFont="1" applyBorder="1"/>
    <xf numFmtId="43" fontId="0" fillId="0" borderId="3" xfId="1" applyFont="1" applyBorder="1"/>
    <xf numFmtId="43" fontId="0" fillId="0" borderId="4" xfId="1" applyFont="1" applyBorder="1"/>
    <xf numFmtId="43" fontId="2" fillId="0" borderId="4" xfId="1" applyFont="1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0" fillId="0" borderId="2" xfId="0" applyBorder="1"/>
    <xf numFmtId="0" fontId="2" fillId="0" borderId="2" xfId="0" applyFont="1" applyBorder="1"/>
    <xf numFmtId="43" fontId="2" fillId="0" borderId="2" xfId="0" applyNumberFormat="1" applyFont="1" applyBorder="1"/>
    <xf numFmtId="43" fontId="2" fillId="0" borderId="2" xfId="1" applyFont="1" applyBorder="1"/>
    <xf numFmtId="0" fontId="2" fillId="0" borderId="2" xfId="0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abSelected="1" zoomScaleNormal="100" workbookViewId="0">
      <selection activeCell="B26" sqref="B26"/>
    </sheetView>
  </sheetViews>
  <sheetFormatPr baseColWidth="10" defaultColWidth="9.140625" defaultRowHeight="15" outlineLevelCol="1" x14ac:dyDescent="0.25"/>
  <cols>
    <col min="2" max="2" width="32.140625" bestFit="1" customWidth="1"/>
    <col min="3" max="3" width="12.85546875" customWidth="1" outlineLevel="1"/>
    <col min="4" max="5" width="11.5703125" customWidth="1" outlineLevel="1"/>
    <col min="6" max="6" width="3.42578125" customWidth="1"/>
    <col min="7" max="7" width="12.85546875" customWidth="1" outlineLevel="1"/>
    <col min="8" max="8" width="17.28515625" customWidth="1" outlineLevel="1"/>
    <col min="9" max="9" width="14.85546875" customWidth="1" outlineLevel="1"/>
    <col min="10" max="10" width="3.28515625" customWidth="1"/>
    <col min="11" max="11" width="12.85546875" customWidth="1" outlineLevel="1"/>
    <col min="12" max="13" width="11.5703125" customWidth="1" outlineLevel="1"/>
    <col min="14" max="14" width="3.28515625" customWidth="1"/>
    <col min="15" max="15" width="12.85546875" customWidth="1" outlineLevel="1"/>
    <col min="16" max="17" width="11.5703125" customWidth="1" outlineLevel="1"/>
  </cols>
  <sheetData>
    <row r="1" spans="1:17" ht="23.25" x14ac:dyDescent="0.35">
      <c r="A1" s="8" t="s">
        <v>113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3.25" x14ac:dyDescent="0.35">
      <c r="A2" s="8"/>
      <c r="B2" s="7"/>
      <c r="C2" s="33" t="s">
        <v>115</v>
      </c>
      <c r="D2" s="34"/>
      <c r="E2" s="34"/>
      <c r="F2" s="14"/>
      <c r="G2" s="33" t="s">
        <v>114</v>
      </c>
      <c r="H2" s="33"/>
      <c r="I2" s="33"/>
      <c r="K2" s="33" t="s">
        <v>116</v>
      </c>
      <c r="L2" s="33"/>
      <c r="M2" s="33"/>
      <c r="O2" s="33" t="s">
        <v>117</v>
      </c>
      <c r="P2" s="33"/>
      <c r="Q2" s="33"/>
    </row>
    <row r="3" spans="1:17" x14ac:dyDescent="0.25">
      <c r="C3" s="30"/>
      <c r="D3" s="31"/>
      <c r="E3" s="32"/>
      <c r="G3" s="30"/>
      <c r="H3" s="31"/>
      <c r="I3" s="32"/>
      <c r="K3" s="30"/>
      <c r="L3" s="31"/>
      <c r="M3" s="32"/>
      <c r="O3" s="30"/>
      <c r="P3" s="31"/>
      <c r="Q3" s="32"/>
    </row>
    <row r="4" spans="1:17" x14ac:dyDescent="0.25">
      <c r="A4" s="26" t="s">
        <v>1</v>
      </c>
      <c r="B4" s="26" t="s">
        <v>2</v>
      </c>
      <c r="C4" s="29" t="s">
        <v>107</v>
      </c>
      <c r="D4" s="26">
        <v>2015</v>
      </c>
      <c r="E4" s="26">
        <v>2014</v>
      </c>
      <c r="F4" s="2"/>
      <c r="G4" s="29" t="s">
        <v>107</v>
      </c>
      <c r="H4" s="26">
        <v>2015</v>
      </c>
      <c r="I4" s="26">
        <v>2014</v>
      </c>
      <c r="K4" s="29" t="s">
        <v>107</v>
      </c>
      <c r="L4" s="26">
        <v>2015</v>
      </c>
      <c r="M4" s="26">
        <v>2014</v>
      </c>
      <c r="O4" s="29" t="s">
        <v>107</v>
      </c>
      <c r="P4" s="26">
        <v>2015</v>
      </c>
      <c r="Q4" s="26">
        <v>2014</v>
      </c>
    </row>
    <row r="5" spans="1:17" x14ac:dyDescent="0.25">
      <c r="A5" s="15" t="s">
        <v>4</v>
      </c>
      <c r="B5" s="15" t="s">
        <v>3</v>
      </c>
      <c r="C5" s="16">
        <f>G5+K5+O5</f>
        <v>0</v>
      </c>
      <c r="D5" s="16">
        <f>H5+L5+P5</f>
        <v>0</v>
      </c>
      <c r="E5" s="16">
        <f>I5+M5+Q5</f>
        <v>-6130</v>
      </c>
      <c r="G5" s="19">
        <v>0</v>
      </c>
      <c r="H5" s="19">
        <v>0</v>
      </c>
      <c r="I5" s="19">
        <v>0</v>
      </c>
      <c r="K5" s="19">
        <v>0</v>
      </c>
      <c r="L5" s="19">
        <v>0</v>
      </c>
      <c r="M5" s="19">
        <v>-6130</v>
      </c>
      <c r="O5" s="19">
        <v>0</v>
      </c>
      <c r="P5" s="19">
        <v>0</v>
      </c>
      <c r="Q5" s="19">
        <v>0</v>
      </c>
    </row>
    <row r="6" spans="1:17" x14ac:dyDescent="0.25">
      <c r="A6" s="15" t="s">
        <v>5</v>
      </c>
      <c r="B6" s="15" t="s">
        <v>6</v>
      </c>
      <c r="C6" s="16">
        <f t="shared" ref="C6:D26" si="0">G6+K6+O6</f>
        <v>-35000</v>
      </c>
      <c r="D6" s="16">
        <f t="shared" si="0"/>
        <v>-5730</v>
      </c>
      <c r="E6" s="16">
        <f t="shared" ref="E6:E26" si="1">I6+M6+Q6</f>
        <v>-14881</v>
      </c>
      <c r="G6" s="19">
        <v>0</v>
      </c>
      <c r="H6" s="19">
        <v>0</v>
      </c>
      <c r="I6" s="19">
        <v>0</v>
      </c>
      <c r="K6" s="19">
        <v>-30000</v>
      </c>
      <c r="L6" s="19">
        <v>-5730</v>
      </c>
      <c r="M6" s="19">
        <v>-14881</v>
      </c>
      <c r="O6" s="19">
        <v>-5000</v>
      </c>
      <c r="P6" s="19">
        <v>0</v>
      </c>
      <c r="Q6" s="19">
        <v>0</v>
      </c>
    </row>
    <row r="7" spans="1:17" x14ac:dyDescent="0.25">
      <c r="A7" s="15" t="s">
        <v>7</v>
      </c>
      <c r="B7" s="15" t="s">
        <v>8</v>
      </c>
      <c r="C7" s="16">
        <f t="shared" si="0"/>
        <v>-25000</v>
      </c>
      <c r="D7" s="16">
        <f t="shared" si="0"/>
        <v>-21600</v>
      </c>
      <c r="E7" s="16">
        <f t="shared" si="1"/>
        <v>-18180</v>
      </c>
      <c r="G7" s="19">
        <v>0</v>
      </c>
      <c r="H7" s="19">
        <v>0</v>
      </c>
      <c r="I7" s="19">
        <v>0</v>
      </c>
      <c r="K7" s="19">
        <v>-25000</v>
      </c>
      <c r="L7" s="19">
        <v>-21600</v>
      </c>
      <c r="M7" s="19">
        <v>-18180</v>
      </c>
      <c r="O7" s="19">
        <v>0</v>
      </c>
      <c r="P7" s="19">
        <v>0</v>
      </c>
      <c r="Q7" s="19">
        <v>0</v>
      </c>
    </row>
    <row r="8" spans="1:17" x14ac:dyDescent="0.25">
      <c r="A8" s="15" t="s">
        <v>9</v>
      </c>
      <c r="B8" s="15" t="s">
        <v>10</v>
      </c>
      <c r="C8" s="16">
        <f t="shared" si="0"/>
        <v>-1500</v>
      </c>
      <c r="D8" s="16">
        <f t="shared" si="0"/>
        <v>-200</v>
      </c>
      <c r="E8" s="16">
        <f t="shared" si="1"/>
        <v>-500</v>
      </c>
      <c r="G8" s="19">
        <v>0</v>
      </c>
      <c r="H8" s="19">
        <v>0</v>
      </c>
      <c r="I8" s="19">
        <v>0</v>
      </c>
      <c r="K8" s="19">
        <v>-1500</v>
      </c>
      <c r="L8" s="19">
        <v>-200</v>
      </c>
      <c r="M8" s="19">
        <v>-500</v>
      </c>
      <c r="O8" s="19">
        <v>0</v>
      </c>
      <c r="P8" s="19">
        <v>0</v>
      </c>
      <c r="Q8" s="19">
        <v>0</v>
      </c>
    </row>
    <row r="9" spans="1:17" x14ac:dyDescent="0.25">
      <c r="A9" s="15" t="s">
        <v>11</v>
      </c>
      <c r="B9" s="15" t="s">
        <v>12</v>
      </c>
      <c r="C9" s="16">
        <f t="shared" si="0"/>
        <v>-1500</v>
      </c>
      <c r="D9" s="16">
        <f t="shared" si="0"/>
        <v>-1500</v>
      </c>
      <c r="E9" s="16">
        <f t="shared" si="1"/>
        <v>-2500</v>
      </c>
      <c r="G9" s="19">
        <v>0</v>
      </c>
      <c r="H9" s="19">
        <v>0</v>
      </c>
      <c r="I9" s="19">
        <v>0</v>
      </c>
      <c r="K9" s="19">
        <v>-1500</v>
      </c>
      <c r="L9" s="19">
        <v>-1500</v>
      </c>
      <c r="M9" s="19">
        <v>-2500</v>
      </c>
      <c r="O9" s="19">
        <v>0</v>
      </c>
      <c r="P9" s="19">
        <v>0</v>
      </c>
      <c r="Q9" s="19">
        <v>0</v>
      </c>
    </row>
    <row r="10" spans="1:17" x14ac:dyDescent="0.25">
      <c r="A10" s="15" t="s">
        <v>13</v>
      </c>
      <c r="B10" s="15" t="s">
        <v>14</v>
      </c>
      <c r="C10" s="16">
        <f t="shared" si="0"/>
        <v>-4000</v>
      </c>
      <c r="D10" s="16">
        <f t="shared" si="0"/>
        <v>0</v>
      </c>
      <c r="E10" s="16">
        <f t="shared" si="1"/>
        <v>-2700</v>
      </c>
      <c r="G10" s="19">
        <v>0</v>
      </c>
      <c r="H10" s="19">
        <v>0</v>
      </c>
      <c r="I10" s="19">
        <v>0</v>
      </c>
      <c r="K10" s="19">
        <v>-4000</v>
      </c>
      <c r="L10" s="19">
        <v>0</v>
      </c>
      <c r="M10" s="19">
        <v>-2700</v>
      </c>
      <c r="O10" s="19">
        <v>0</v>
      </c>
      <c r="P10" s="19">
        <v>0</v>
      </c>
      <c r="Q10" s="19">
        <v>0</v>
      </c>
    </row>
    <row r="11" spans="1:17" x14ac:dyDescent="0.25">
      <c r="A11" s="22">
        <v>3106</v>
      </c>
      <c r="B11" s="15" t="s">
        <v>118</v>
      </c>
      <c r="C11" s="16">
        <f t="shared" ref="C11:D11" si="2">G11+K11+O11</f>
        <v>-9000</v>
      </c>
      <c r="D11" s="16">
        <f t="shared" si="2"/>
        <v>-1200</v>
      </c>
      <c r="E11" s="16">
        <f t="shared" ref="E11" si="3">I11+M11+Q11</f>
        <v>0</v>
      </c>
      <c r="G11" s="19">
        <v>0</v>
      </c>
      <c r="H11" s="19">
        <v>0</v>
      </c>
      <c r="I11" s="19">
        <v>0</v>
      </c>
      <c r="K11" s="19">
        <v>0</v>
      </c>
      <c r="L11" s="19">
        <v>0</v>
      </c>
      <c r="M11" s="19">
        <v>0</v>
      </c>
      <c r="O11" s="19">
        <v>-9000</v>
      </c>
      <c r="P11" s="19">
        <v>-1200</v>
      </c>
      <c r="Q11" s="19"/>
    </row>
    <row r="12" spans="1:17" x14ac:dyDescent="0.25">
      <c r="A12" s="22">
        <v>3110</v>
      </c>
      <c r="B12" s="15" t="s">
        <v>86</v>
      </c>
      <c r="C12" s="16">
        <f t="shared" si="0"/>
        <v>-51000</v>
      </c>
      <c r="D12" s="16">
        <f t="shared" si="0"/>
        <v>-229850</v>
      </c>
      <c r="E12" s="16">
        <f t="shared" si="1"/>
        <v>-73500</v>
      </c>
      <c r="G12" s="19">
        <v>0</v>
      </c>
      <c r="H12" s="19">
        <v>0</v>
      </c>
      <c r="I12" s="19">
        <v>0</v>
      </c>
      <c r="K12" s="19">
        <v>-40000</v>
      </c>
      <c r="L12" s="19">
        <v>-50000</v>
      </c>
      <c r="M12" s="19">
        <v>-73500</v>
      </c>
      <c r="O12" s="19">
        <v>-11000</v>
      </c>
      <c r="P12" s="19">
        <v>-179850</v>
      </c>
      <c r="Q12" s="19">
        <v>0</v>
      </c>
    </row>
    <row r="13" spans="1:17" x14ac:dyDescent="0.25">
      <c r="A13" s="15" t="s">
        <v>17</v>
      </c>
      <c r="B13" s="15" t="s">
        <v>18</v>
      </c>
      <c r="C13" s="16">
        <f t="shared" si="0"/>
        <v>0</v>
      </c>
      <c r="D13" s="16">
        <f t="shared" si="0"/>
        <v>-11000</v>
      </c>
      <c r="E13" s="16">
        <f t="shared" si="1"/>
        <v>-3815</v>
      </c>
      <c r="G13" s="19">
        <v>0</v>
      </c>
      <c r="H13" s="19">
        <v>0</v>
      </c>
      <c r="I13" s="19">
        <v>0</v>
      </c>
      <c r="K13" s="19">
        <v>0</v>
      </c>
      <c r="L13" s="19">
        <v>-11000</v>
      </c>
      <c r="M13" s="19">
        <v>-3815</v>
      </c>
      <c r="O13" s="19">
        <v>0</v>
      </c>
      <c r="P13" s="19">
        <v>0</v>
      </c>
      <c r="Q13" s="19">
        <v>0</v>
      </c>
    </row>
    <row r="14" spans="1:17" x14ac:dyDescent="0.25">
      <c r="A14" s="22">
        <v>3140</v>
      </c>
      <c r="B14" s="15" t="s">
        <v>100</v>
      </c>
      <c r="C14" s="16">
        <f t="shared" si="0"/>
        <v>-7000</v>
      </c>
      <c r="D14" s="16">
        <f t="shared" si="0"/>
        <v>-23750</v>
      </c>
      <c r="E14" s="16">
        <f t="shared" si="1"/>
        <v>0</v>
      </c>
      <c r="G14" s="19">
        <v>0</v>
      </c>
      <c r="H14" s="19">
        <v>0</v>
      </c>
      <c r="I14" s="19">
        <v>0</v>
      </c>
      <c r="K14" s="19">
        <v>-7000</v>
      </c>
      <c r="L14" s="19">
        <v>-13250</v>
      </c>
      <c r="M14" s="19">
        <v>0</v>
      </c>
      <c r="O14" s="19">
        <v>0</v>
      </c>
      <c r="P14" s="19">
        <v>-10500</v>
      </c>
      <c r="Q14" s="19">
        <v>0</v>
      </c>
    </row>
    <row r="15" spans="1:17" x14ac:dyDescent="0.25">
      <c r="A15" s="22">
        <v>3141</v>
      </c>
      <c r="B15" s="15" t="s">
        <v>120</v>
      </c>
      <c r="C15" s="16">
        <f t="shared" ref="C15" si="4">G15+K15+O15</f>
        <v>-9000</v>
      </c>
      <c r="D15" s="16">
        <f t="shared" ref="D15" si="5">H15+L15+P15</f>
        <v>0</v>
      </c>
      <c r="E15" s="16">
        <f t="shared" ref="E15" si="6">I15+M15+Q15</f>
        <v>0</v>
      </c>
      <c r="G15" s="19">
        <v>0</v>
      </c>
      <c r="H15" s="19">
        <v>0</v>
      </c>
      <c r="I15" s="19">
        <v>0</v>
      </c>
      <c r="K15" s="19">
        <v>-5000</v>
      </c>
      <c r="L15" s="19">
        <v>0</v>
      </c>
      <c r="M15" s="19">
        <v>0</v>
      </c>
      <c r="O15" s="19">
        <v>-4000</v>
      </c>
      <c r="P15" s="19">
        <v>0</v>
      </c>
      <c r="Q15" s="19">
        <v>0</v>
      </c>
    </row>
    <row r="16" spans="1:17" x14ac:dyDescent="0.25">
      <c r="A16" s="15" t="s">
        <v>21</v>
      </c>
      <c r="B16" s="15" t="s">
        <v>22</v>
      </c>
      <c r="C16" s="16">
        <f t="shared" si="0"/>
        <v>-2500</v>
      </c>
      <c r="D16" s="16">
        <f t="shared" si="0"/>
        <v>-17046</v>
      </c>
      <c r="E16" s="16">
        <f t="shared" si="1"/>
        <v>0</v>
      </c>
      <c r="G16" s="19">
        <v>0</v>
      </c>
      <c r="H16" s="19">
        <v>0</v>
      </c>
      <c r="I16" s="19">
        <v>0</v>
      </c>
      <c r="K16" s="19">
        <v>-2500</v>
      </c>
      <c r="L16" s="19">
        <v>-10046</v>
      </c>
      <c r="M16" s="19">
        <v>0</v>
      </c>
      <c r="O16" s="19">
        <v>0</v>
      </c>
      <c r="P16" s="19">
        <v>-7000</v>
      </c>
      <c r="Q16" s="19">
        <v>0</v>
      </c>
    </row>
    <row r="17" spans="1:17" x14ac:dyDescent="0.25">
      <c r="A17" s="15" t="s">
        <v>23</v>
      </c>
      <c r="B17" s="15" t="s">
        <v>24</v>
      </c>
      <c r="C17" s="16">
        <f t="shared" si="0"/>
        <v>0</v>
      </c>
      <c r="D17" s="16">
        <f t="shared" si="0"/>
        <v>-100000</v>
      </c>
      <c r="E17" s="16">
        <f t="shared" si="1"/>
        <v>-103500</v>
      </c>
      <c r="G17" s="19">
        <v>0</v>
      </c>
      <c r="H17" s="19">
        <v>0</v>
      </c>
      <c r="I17" s="19">
        <v>0</v>
      </c>
      <c r="K17" s="19">
        <v>0</v>
      </c>
      <c r="L17" s="19">
        <v>-100000</v>
      </c>
      <c r="M17" s="19">
        <v>-103500</v>
      </c>
      <c r="O17" s="19">
        <v>0</v>
      </c>
      <c r="P17" s="19">
        <v>0</v>
      </c>
      <c r="Q17" s="19">
        <v>0</v>
      </c>
    </row>
    <row r="18" spans="1:17" x14ac:dyDescent="0.25">
      <c r="A18" s="15" t="s">
        <v>25</v>
      </c>
      <c r="B18" s="15" t="s">
        <v>26</v>
      </c>
      <c r="C18" s="16">
        <f t="shared" si="0"/>
        <v>-14000</v>
      </c>
      <c r="D18" s="16">
        <f t="shared" si="0"/>
        <v>-14100</v>
      </c>
      <c r="E18" s="16">
        <f t="shared" si="1"/>
        <v>-20000</v>
      </c>
      <c r="G18" s="19">
        <v>0</v>
      </c>
      <c r="H18" s="19">
        <v>0</v>
      </c>
      <c r="I18" s="19">
        <v>0</v>
      </c>
      <c r="K18" s="19">
        <v>-10000</v>
      </c>
      <c r="L18" s="19">
        <v>-14100</v>
      </c>
      <c r="M18" s="19">
        <v>-20000</v>
      </c>
      <c r="O18" s="19">
        <v>-4000</v>
      </c>
      <c r="P18" s="19">
        <v>0</v>
      </c>
      <c r="Q18" s="19">
        <v>0</v>
      </c>
    </row>
    <row r="19" spans="1:17" x14ac:dyDescent="0.25">
      <c r="A19" s="22">
        <v>3171</v>
      </c>
      <c r="B19" s="15" t="s">
        <v>119</v>
      </c>
      <c r="C19" s="16">
        <f t="shared" ref="C19:D19" si="7">G19+K19+O19</f>
        <v>0</v>
      </c>
      <c r="D19" s="16">
        <f t="shared" si="7"/>
        <v>-800</v>
      </c>
      <c r="E19" s="16">
        <f t="shared" ref="E19" si="8">I19+M19+Q19</f>
        <v>0</v>
      </c>
      <c r="G19" s="19">
        <v>0</v>
      </c>
      <c r="H19" s="19">
        <v>0</v>
      </c>
      <c r="I19" s="19">
        <v>0</v>
      </c>
      <c r="K19" s="19"/>
      <c r="L19" s="19"/>
      <c r="M19" s="19"/>
      <c r="O19" s="19">
        <v>0</v>
      </c>
      <c r="P19" s="19">
        <v>-800</v>
      </c>
      <c r="Q19" s="19">
        <v>0</v>
      </c>
    </row>
    <row r="20" spans="1:17" x14ac:dyDescent="0.25">
      <c r="A20" s="15" t="s">
        <v>27</v>
      </c>
      <c r="B20" s="15" t="s">
        <v>28</v>
      </c>
      <c r="C20" s="16">
        <f t="shared" si="0"/>
        <v>0</v>
      </c>
      <c r="D20" s="16">
        <f t="shared" si="0"/>
        <v>0</v>
      </c>
      <c r="E20" s="16">
        <f t="shared" si="1"/>
        <v>-1500</v>
      </c>
      <c r="G20" s="19">
        <v>0</v>
      </c>
      <c r="H20" s="19">
        <v>0</v>
      </c>
      <c r="I20" s="19">
        <v>0</v>
      </c>
      <c r="K20" s="19">
        <v>0</v>
      </c>
      <c r="L20" s="19">
        <v>0</v>
      </c>
      <c r="M20" s="19">
        <v>-1500</v>
      </c>
      <c r="O20" s="19">
        <v>0</v>
      </c>
      <c r="P20" s="19">
        <v>0</v>
      </c>
      <c r="Q20" s="19">
        <v>0</v>
      </c>
    </row>
    <row r="21" spans="1:17" x14ac:dyDescent="0.25">
      <c r="A21" s="22">
        <v>3181</v>
      </c>
      <c r="B21" s="15" t="s">
        <v>71</v>
      </c>
      <c r="C21" s="16">
        <f t="shared" si="0"/>
        <v>0</v>
      </c>
      <c r="D21" s="16">
        <f t="shared" si="0"/>
        <v>0</v>
      </c>
      <c r="E21" s="16">
        <f t="shared" si="1"/>
        <v>0</v>
      </c>
      <c r="G21" s="19">
        <v>0</v>
      </c>
      <c r="H21" s="19">
        <v>0</v>
      </c>
      <c r="I21" s="19">
        <v>0</v>
      </c>
      <c r="K21" s="19">
        <v>0</v>
      </c>
      <c r="L21" s="19">
        <v>0</v>
      </c>
      <c r="M21" s="19">
        <v>0</v>
      </c>
      <c r="O21" s="19">
        <v>0</v>
      </c>
      <c r="P21" s="19">
        <v>0</v>
      </c>
      <c r="Q21" s="19">
        <v>0</v>
      </c>
    </row>
    <row r="22" spans="1:17" x14ac:dyDescent="0.25">
      <c r="A22" s="22">
        <v>3190</v>
      </c>
      <c r="B22" s="15" t="s">
        <v>30</v>
      </c>
      <c r="C22" s="16">
        <f t="shared" si="0"/>
        <v>-30000</v>
      </c>
      <c r="D22" s="16">
        <f t="shared" si="0"/>
        <v>-26590</v>
      </c>
      <c r="E22" s="16">
        <f t="shared" si="1"/>
        <v>-19158</v>
      </c>
      <c r="G22" s="19">
        <v>0</v>
      </c>
      <c r="H22" s="19">
        <v>0</v>
      </c>
      <c r="I22" s="19">
        <v>0</v>
      </c>
      <c r="K22" s="19">
        <v>-25000</v>
      </c>
      <c r="L22" s="19">
        <v>-26590</v>
      </c>
      <c r="M22" s="19">
        <v>-19158</v>
      </c>
      <c r="O22" s="19">
        <v>-5000</v>
      </c>
      <c r="P22" s="19">
        <v>0</v>
      </c>
      <c r="Q22" s="19">
        <v>0</v>
      </c>
    </row>
    <row r="23" spans="1:17" x14ac:dyDescent="0.25">
      <c r="A23" s="22">
        <v>3200</v>
      </c>
      <c r="B23" s="15" t="s">
        <v>88</v>
      </c>
      <c r="C23" s="16">
        <f t="shared" si="0"/>
        <v>0</v>
      </c>
      <c r="D23" s="16">
        <f t="shared" si="0"/>
        <v>0</v>
      </c>
      <c r="E23" s="16">
        <f t="shared" si="1"/>
        <v>-11474</v>
      </c>
      <c r="G23" s="19">
        <v>0</v>
      </c>
      <c r="H23" s="19">
        <v>0</v>
      </c>
      <c r="I23" s="19">
        <v>0</v>
      </c>
      <c r="K23" s="19">
        <v>0</v>
      </c>
      <c r="L23" s="19">
        <v>0</v>
      </c>
      <c r="M23" s="19">
        <v>-11474</v>
      </c>
      <c r="O23" s="19">
        <v>0</v>
      </c>
      <c r="P23" s="19">
        <v>0</v>
      </c>
      <c r="Q23" s="19">
        <v>0</v>
      </c>
    </row>
    <row r="24" spans="1:17" x14ac:dyDescent="0.25">
      <c r="A24" s="22">
        <v>3400</v>
      </c>
      <c r="B24" s="15" t="s">
        <v>87</v>
      </c>
      <c r="C24" s="16">
        <f t="shared" si="0"/>
        <v>-14000</v>
      </c>
      <c r="D24" s="16">
        <f t="shared" si="0"/>
        <v>-3562</v>
      </c>
      <c r="E24" s="16">
        <f t="shared" si="1"/>
        <v>-506</v>
      </c>
      <c r="G24" s="19">
        <v>-14000</v>
      </c>
      <c r="H24" s="19">
        <v>-3562</v>
      </c>
      <c r="I24" s="19">
        <v>0</v>
      </c>
      <c r="K24" s="19">
        <v>0</v>
      </c>
      <c r="L24" s="19">
        <v>0</v>
      </c>
      <c r="M24" s="19">
        <v>-506</v>
      </c>
      <c r="O24" s="19">
        <v>0</v>
      </c>
      <c r="P24" s="19">
        <v>0</v>
      </c>
      <c r="Q24" s="19">
        <v>0</v>
      </c>
    </row>
    <row r="25" spans="1:17" x14ac:dyDescent="0.25">
      <c r="A25" s="22">
        <v>3510</v>
      </c>
      <c r="B25" s="15" t="s">
        <v>121</v>
      </c>
      <c r="C25" s="16">
        <f t="shared" si="0"/>
        <v>-17044.224999999999</v>
      </c>
      <c r="D25" s="16">
        <f t="shared" si="0"/>
        <v>-15711</v>
      </c>
      <c r="E25" s="16">
        <f t="shared" si="1"/>
        <v>-9558</v>
      </c>
      <c r="G25" s="19">
        <f>(-H59*0.055)</f>
        <v>-28.655000000000001</v>
      </c>
      <c r="H25" s="19">
        <v>0</v>
      </c>
      <c r="I25" s="19">
        <v>0</v>
      </c>
      <c r="K25" s="19">
        <f>(-L59*0.055)</f>
        <v>-5735.6750000000002</v>
      </c>
      <c r="L25" s="19">
        <v>-15711</v>
      </c>
      <c r="M25" s="19">
        <v>-9558</v>
      </c>
      <c r="O25" s="19">
        <f>(-P59*0.055)</f>
        <v>-11279.895</v>
      </c>
      <c r="P25" s="19">
        <v>0</v>
      </c>
      <c r="Q25" s="19">
        <v>0</v>
      </c>
    </row>
    <row r="26" spans="1:17" x14ac:dyDescent="0.25">
      <c r="A26" s="22">
        <v>3800</v>
      </c>
      <c r="B26" s="15" t="s">
        <v>98</v>
      </c>
      <c r="C26" s="16">
        <f t="shared" si="0"/>
        <v>0</v>
      </c>
      <c r="D26" s="16">
        <f t="shared" si="0"/>
        <v>-3000</v>
      </c>
      <c r="E26" s="16">
        <f t="shared" si="1"/>
        <v>0</v>
      </c>
      <c r="F26" s="15"/>
      <c r="G26" s="19">
        <v>0</v>
      </c>
      <c r="H26" s="19">
        <v>0</v>
      </c>
      <c r="I26" s="19">
        <v>0</v>
      </c>
      <c r="K26" s="19">
        <v>0</v>
      </c>
      <c r="L26" s="19">
        <v>-3000</v>
      </c>
      <c r="M26" s="19">
        <v>0</v>
      </c>
      <c r="O26" s="19">
        <v>0</v>
      </c>
      <c r="P26" s="19">
        <v>0</v>
      </c>
      <c r="Q26" s="19">
        <v>0</v>
      </c>
    </row>
    <row r="27" spans="1:17" x14ac:dyDescent="0.25">
      <c r="A27" s="25"/>
      <c r="B27" s="26" t="s">
        <v>69</v>
      </c>
      <c r="C27" s="27">
        <f>G27+K27+O27</f>
        <v>-220544.22499999998</v>
      </c>
      <c r="D27" s="27">
        <f>H27+L27+P27</f>
        <v>-475639</v>
      </c>
      <c r="E27" s="27">
        <f>I27+M27+Q27</f>
        <v>-287902</v>
      </c>
      <c r="F27" s="2"/>
      <c r="G27" s="28">
        <f>SUM(G5:G26)</f>
        <v>-14028.655000000001</v>
      </c>
      <c r="H27" s="28">
        <f>SUM(H5:H26)</f>
        <v>-3562</v>
      </c>
      <c r="I27" s="28">
        <f>SUM(I5:I26)</f>
        <v>0</v>
      </c>
      <c r="K27" s="28">
        <f>SUM(K5:K26)</f>
        <v>-157235.67499999999</v>
      </c>
      <c r="L27" s="28">
        <f>SUM(L5:L26)</f>
        <v>-272727</v>
      </c>
      <c r="M27" s="28">
        <f>SUM(M5:M26)</f>
        <v>-287902</v>
      </c>
      <c r="N27" s="31"/>
      <c r="O27" s="28">
        <f>SUM(O5:O26)</f>
        <v>-49279.895000000004</v>
      </c>
      <c r="P27" s="28">
        <f>SUM(P5:P26)</f>
        <v>-199350</v>
      </c>
      <c r="Q27" s="28">
        <f>SUM(Q5:Q26)</f>
        <v>0</v>
      </c>
    </row>
    <row r="28" spans="1:17" x14ac:dyDescent="0.25">
      <c r="A28" s="15"/>
      <c r="B28" s="15"/>
      <c r="C28" s="16"/>
      <c r="D28" s="16"/>
      <c r="E28" s="15"/>
      <c r="G28" s="19"/>
      <c r="H28" s="19"/>
      <c r="I28" s="19"/>
      <c r="K28" s="19"/>
      <c r="L28" s="19"/>
      <c r="M28" s="19"/>
      <c r="O28" s="19"/>
      <c r="P28" s="19"/>
      <c r="Q28" s="19"/>
    </row>
    <row r="29" spans="1:17" x14ac:dyDescent="0.25">
      <c r="A29" s="15" t="s">
        <v>31</v>
      </c>
      <c r="B29" s="15" t="s">
        <v>32</v>
      </c>
      <c r="C29" s="16">
        <f t="shared" ref="C29:D61" si="9">G29+K29+O29</f>
        <v>23000</v>
      </c>
      <c r="D29" s="16">
        <f t="shared" si="9"/>
        <v>2830</v>
      </c>
      <c r="E29" s="16">
        <f>I29+M29+Q29</f>
        <v>9273</v>
      </c>
      <c r="G29" s="19">
        <v>0</v>
      </c>
      <c r="H29" s="19">
        <v>0</v>
      </c>
      <c r="I29" s="19">
        <v>0</v>
      </c>
      <c r="K29" s="19">
        <v>20000</v>
      </c>
      <c r="L29" s="19">
        <v>2830</v>
      </c>
      <c r="M29" s="19">
        <v>9273</v>
      </c>
      <c r="O29" s="19">
        <v>3000</v>
      </c>
      <c r="P29" s="19">
        <v>0</v>
      </c>
      <c r="Q29" s="19">
        <v>0</v>
      </c>
    </row>
    <row r="30" spans="1:17" x14ac:dyDescent="0.25">
      <c r="A30" s="15" t="s">
        <v>33</v>
      </c>
      <c r="B30" s="15" t="s">
        <v>34</v>
      </c>
      <c r="C30" s="16">
        <f t="shared" si="9"/>
        <v>1000</v>
      </c>
      <c r="D30" s="16">
        <f t="shared" si="9"/>
        <v>0</v>
      </c>
      <c r="E30" s="16">
        <f t="shared" ref="E30:E61" si="10">I30+M30+Q30</f>
        <v>160</v>
      </c>
      <c r="G30" s="19">
        <v>0</v>
      </c>
      <c r="H30" s="19">
        <v>0</v>
      </c>
      <c r="I30" s="19">
        <v>0</v>
      </c>
      <c r="K30" s="19">
        <v>1000</v>
      </c>
      <c r="L30" s="19">
        <v>0</v>
      </c>
      <c r="M30" s="19">
        <v>160</v>
      </c>
      <c r="O30" s="19">
        <v>0</v>
      </c>
      <c r="P30" s="19">
        <v>0</v>
      </c>
      <c r="Q30" s="19">
        <v>0</v>
      </c>
    </row>
    <row r="31" spans="1:17" x14ac:dyDescent="0.25">
      <c r="A31" s="15" t="s">
        <v>35</v>
      </c>
      <c r="B31" s="15" t="s">
        <v>3</v>
      </c>
      <c r="C31" s="16">
        <f t="shared" si="9"/>
        <v>0</v>
      </c>
      <c r="D31" s="16">
        <f t="shared" si="9"/>
        <v>0</v>
      </c>
      <c r="E31" s="16">
        <f t="shared" si="10"/>
        <v>8550</v>
      </c>
      <c r="G31" s="19">
        <v>0</v>
      </c>
      <c r="H31" s="19">
        <v>0</v>
      </c>
      <c r="I31" s="19">
        <v>0</v>
      </c>
      <c r="K31" s="19">
        <v>0</v>
      </c>
      <c r="L31" s="19">
        <v>0</v>
      </c>
      <c r="M31" s="19">
        <v>8550</v>
      </c>
      <c r="O31" s="19">
        <v>0</v>
      </c>
      <c r="P31" s="19">
        <v>0</v>
      </c>
      <c r="Q31" s="19">
        <v>0</v>
      </c>
    </row>
    <row r="32" spans="1:17" x14ac:dyDescent="0.25">
      <c r="A32" s="22">
        <v>4140</v>
      </c>
      <c r="B32" s="15" t="s">
        <v>110</v>
      </c>
      <c r="C32" s="16">
        <f t="shared" si="9"/>
        <v>0</v>
      </c>
      <c r="D32" s="16">
        <f t="shared" si="9"/>
        <v>23848</v>
      </c>
      <c r="E32" s="16">
        <f t="shared" si="10"/>
        <v>0</v>
      </c>
      <c r="G32" s="19">
        <v>0</v>
      </c>
      <c r="H32" s="19">
        <v>0</v>
      </c>
      <c r="I32" s="19">
        <v>0</v>
      </c>
      <c r="K32" s="19">
        <v>0</v>
      </c>
      <c r="L32" s="19">
        <v>14745</v>
      </c>
      <c r="M32" s="19">
        <v>0</v>
      </c>
      <c r="O32" s="19">
        <v>0</v>
      </c>
      <c r="P32" s="19">
        <v>9103</v>
      </c>
      <c r="Q32" s="19">
        <v>0</v>
      </c>
    </row>
    <row r="33" spans="1:17" x14ac:dyDescent="0.25">
      <c r="A33" s="22">
        <v>6340</v>
      </c>
      <c r="B33" s="15" t="s">
        <v>111</v>
      </c>
      <c r="C33" s="16">
        <f t="shared" si="9"/>
        <v>8000</v>
      </c>
      <c r="D33" s="16">
        <f t="shared" si="9"/>
        <v>4165</v>
      </c>
      <c r="E33" s="16">
        <f t="shared" si="10"/>
        <v>4733</v>
      </c>
      <c r="G33" s="19">
        <v>0</v>
      </c>
      <c r="H33" s="19">
        <v>0</v>
      </c>
      <c r="I33" s="19">
        <v>0</v>
      </c>
      <c r="K33" s="19">
        <v>8000</v>
      </c>
      <c r="L33" s="19">
        <v>4165</v>
      </c>
      <c r="M33" s="19">
        <v>4733</v>
      </c>
      <c r="O33" s="19">
        <v>0</v>
      </c>
      <c r="P33" s="19">
        <v>0</v>
      </c>
      <c r="Q33" s="19">
        <v>0</v>
      </c>
    </row>
    <row r="34" spans="1:17" x14ac:dyDescent="0.25">
      <c r="A34" s="22">
        <v>6420</v>
      </c>
      <c r="B34" s="15" t="s">
        <v>89</v>
      </c>
      <c r="C34" s="16">
        <f t="shared" si="9"/>
        <v>8747</v>
      </c>
      <c r="D34" s="16">
        <f t="shared" si="9"/>
        <v>3745</v>
      </c>
      <c r="E34" s="16">
        <f t="shared" si="10"/>
        <v>177365</v>
      </c>
      <c r="G34" s="19">
        <v>0</v>
      </c>
      <c r="H34" s="19">
        <v>0</v>
      </c>
      <c r="I34" s="19">
        <v>0</v>
      </c>
      <c r="K34" s="19">
        <f>3747+1000</f>
        <v>4747</v>
      </c>
      <c r="L34" s="19">
        <v>2412</v>
      </c>
      <c r="M34" s="19">
        <v>177365</v>
      </c>
      <c r="O34" s="19">
        <v>4000</v>
      </c>
      <c r="P34" s="19">
        <v>1333</v>
      </c>
      <c r="Q34" s="19">
        <v>0</v>
      </c>
    </row>
    <row r="35" spans="1:17" x14ac:dyDescent="0.25">
      <c r="A35" s="15" t="s">
        <v>38</v>
      </c>
      <c r="B35" s="15" t="s">
        <v>39</v>
      </c>
      <c r="C35" s="16">
        <f t="shared" si="9"/>
        <v>61000</v>
      </c>
      <c r="D35" s="16">
        <f t="shared" si="9"/>
        <v>51493</v>
      </c>
      <c r="E35" s="16">
        <f t="shared" si="10"/>
        <v>43979</v>
      </c>
      <c r="G35" s="19">
        <v>0</v>
      </c>
      <c r="H35" s="19">
        <v>0</v>
      </c>
      <c r="I35" s="19">
        <v>0</v>
      </c>
      <c r="K35" s="19">
        <v>60000</v>
      </c>
      <c r="L35" s="19">
        <v>51253</v>
      </c>
      <c r="M35" s="19">
        <v>43979</v>
      </c>
      <c r="O35" s="19">
        <v>1000</v>
      </c>
      <c r="P35" s="19">
        <v>240</v>
      </c>
      <c r="Q35" s="19">
        <v>0</v>
      </c>
    </row>
    <row r="36" spans="1:17" x14ac:dyDescent="0.25">
      <c r="A36" s="15" t="s">
        <v>40</v>
      </c>
      <c r="B36" s="15" t="s">
        <v>41</v>
      </c>
      <c r="C36" s="16">
        <f t="shared" si="9"/>
        <v>2000</v>
      </c>
      <c r="D36" s="16">
        <f t="shared" si="9"/>
        <v>1083</v>
      </c>
      <c r="E36" s="16">
        <f t="shared" si="10"/>
        <v>1517</v>
      </c>
      <c r="G36" s="19">
        <v>0</v>
      </c>
      <c r="H36" s="19">
        <v>0</v>
      </c>
      <c r="I36" s="19">
        <v>0</v>
      </c>
      <c r="K36" s="19">
        <v>1500</v>
      </c>
      <c r="L36" s="19">
        <v>1083</v>
      </c>
      <c r="M36" s="19">
        <v>1517</v>
      </c>
      <c r="O36" s="19">
        <v>500</v>
      </c>
      <c r="P36" s="19">
        <v>0</v>
      </c>
      <c r="Q36" s="19">
        <v>0</v>
      </c>
    </row>
    <row r="37" spans="1:17" x14ac:dyDescent="0.25">
      <c r="A37" s="15" t="s">
        <v>42</v>
      </c>
      <c r="B37" s="15" t="s">
        <v>43</v>
      </c>
      <c r="C37" s="16">
        <f t="shared" si="9"/>
        <v>3000</v>
      </c>
      <c r="D37" s="16">
        <f t="shared" si="9"/>
        <v>0</v>
      </c>
      <c r="E37" s="16">
        <f t="shared" si="10"/>
        <v>4974</v>
      </c>
      <c r="G37" s="19">
        <v>0</v>
      </c>
      <c r="H37" s="19">
        <v>0</v>
      </c>
      <c r="I37" s="19">
        <v>0</v>
      </c>
      <c r="K37" s="19">
        <v>3000</v>
      </c>
      <c r="L37" s="19">
        <v>0</v>
      </c>
      <c r="M37" s="19">
        <v>4974</v>
      </c>
      <c r="O37" s="19">
        <v>0</v>
      </c>
      <c r="P37" s="19">
        <v>0</v>
      </c>
      <c r="Q37" s="19">
        <v>0</v>
      </c>
    </row>
    <row r="38" spans="1:17" x14ac:dyDescent="0.25">
      <c r="A38" s="15" t="s">
        <v>44</v>
      </c>
      <c r="B38" s="15" t="s">
        <v>45</v>
      </c>
      <c r="C38" s="16">
        <f t="shared" si="9"/>
        <v>1000</v>
      </c>
      <c r="D38" s="16">
        <f t="shared" si="9"/>
        <v>1000</v>
      </c>
      <c r="E38" s="16">
        <f t="shared" si="10"/>
        <v>489</v>
      </c>
      <c r="G38" s="19">
        <v>0</v>
      </c>
      <c r="H38" s="19">
        <v>0</v>
      </c>
      <c r="I38" s="19">
        <v>0</v>
      </c>
      <c r="K38" s="19">
        <v>500</v>
      </c>
      <c r="L38" s="19">
        <v>0</v>
      </c>
      <c r="M38" s="19">
        <v>489</v>
      </c>
      <c r="O38" s="19">
        <v>500</v>
      </c>
      <c r="P38" s="19">
        <v>1000</v>
      </c>
      <c r="Q38" s="19">
        <v>0</v>
      </c>
    </row>
    <row r="39" spans="1:17" x14ac:dyDescent="0.25">
      <c r="A39" s="15" t="s">
        <v>46</v>
      </c>
      <c r="B39" s="15" t="s">
        <v>112</v>
      </c>
      <c r="C39" s="16">
        <f t="shared" si="9"/>
        <v>5000</v>
      </c>
      <c r="D39" s="16">
        <f t="shared" si="9"/>
        <v>1742</v>
      </c>
      <c r="E39" s="16">
        <f t="shared" si="10"/>
        <v>409</v>
      </c>
      <c r="G39" s="19">
        <v>0</v>
      </c>
      <c r="H39" s="19">
        <v>0</v>
      </c>
      <c r="I39" s="19">
        <v>0</v>
      </c>
      <c r="K39" s="19">
        <v>5000</v>
      </c>
      <c r="L39" s="19">
        <v>1742</v>
      </c>
      <c r="M39" s="19">
        <v>409</v>
      </c>
      <c r="O39" s="19">
        <v>0</v>
      </c>
      <c r="P39" s="19">
        <v>0</v>
      </c>
      <c r="Q39" s="19">
        <v>0</v>
      </c>
    </row>
    <row r="40" spans="1:17" x14ac:dyDescent="0.25">
      <c r="A40" s="15" t="s">
        <v>48</v>
      </c>
      <c r="B40" s="15" t="s">
        <v>49</v>
      </c>
      <c r="C40" s="16">
        <f t="shared" si="9"/>
        <v>15000</v>
      </c>
      <c r="D40" s="16">
        <f t="shared" si="9"/>
        <v>177244</v>
      </c>
      <c r="E40" s="16">
        <f t="shared" si="10"/>
        <v>145</v>
      </c>
      <c r="G40" s="19">
        <v>0</v>
      </c>
      <c r="H40" s="19">
        <v>0</v>
      </c>
      <c r="I40" s="19">
        <v>0</v>
      </c>
      <c r="K40" s="19">
        <v>5000</v>
      </c>
      <c r="L40" s="19">
        <v>744</v>
      </c>
      <c r="M40" s="19">
        <v>145</v>
      </c>
      <c r="O40" s="19">
        <v>10000</v>
      </c>
      <c r="P40" s="19">
        <v>176500</v>
      </c>
      <c r="Q40" s="19">
        <v>0</v>
      </c>
    </row>
    <row r="41" spans="1:17" x14ac:dyDescent="0.25">
      <c r="A41" s="22">
        <v>6602</v>
      </c>
      <c r="B41" s="15" t="s">
        <v>78</v>
      </c>
      <c r="C41" s="16">
        <f t="shared" si="9"/>
        <v>0</v>
      </c>
      <c r="D41" s="16">
        <f t="shared" si="9"/>
        <v>7830</v>
      </c>
      <c r="E41" s="16">
        <f t="shared" si="10"/>
        <v>0</v>
      </c>
      <c r="G41" s="19">
        <v>0</v>
      </c>
      <c r="H41" s="19">
        <v>0</v>
      </c>
      <c r="I41" s="19">
        <v>0</v>
      </c>
      <c r="K41" s="19">
        <v>0</v>
      </c>
      <c r="L41" s="19">
        <v>500</v>
      </c>
      <c r="M41" s="19">
        <v>0</v>
      </c>
      <c r="O41" s="19">
        <v>0</v>
      </c>
      <c r="P41" s="19">
        <v>7330</v>
      </c>
      <c r="Q41" s="19">
        <v>0</v>
      </c>
    </row>
    <row r="42" spans="1:17" x14ac:dyDescent="0.25">
      <c r="A42" s="22">
        <v>6603</v>
      </c>
      <c r="B42" s="15" t="s">
        <v>90</v>
      </c>
      <c r="C42" s="16">
        <f t="shared" si="9"/>
        <v>3500</v>
      </c>
      <c r="D42" s="16">
        <f t="shared" si="9"/>
        <v>2828</v>
      </c>
      <c r="E42" s="16">
        <f t="shared" si="10"/>
        <v>2250</v>
      </c>
      <c r="G42" s="19">
        <v>0</v>
      </c>
      <c r="H42" s="19">
        <v>0</v>
      </c>
      <c r="I42" s="19">
        <v>0</v>
      </c>
      <c r="K42" s="19">
        <v>3500</v>
      </c>
      <c r="L42" s="19">
        <v>2828</v>
      </c>
      <c r="M42" s="19">
        <v>2250</v>
      </c>
      <c r="O42" s="19">
        <v>0</v>
      </c>
      <c r="P42" s="19">
        <v>0</v>
      </c>
      <c r="Q42" s="19">
        <v>0</v>
      </c>
    </row>
    <row r="43" spans="1:17" x14ac:dyDescent="0.25">
      <c r="A43" s="22">
        <v>6604</v>
      </c>
      <c r="B43" s="15" t="s">
        <v>102</v>
      </c>
      <c r="C43" s="16">
        <f t="shared" si="9"/>
        <v>10000</v>
      </c>
      <c r="D43" s="16">
        <f t="shared" si="9"/>
        <v>2101</v>
      </c>
      <c r="E43" s="16">
        <f t="shared" si="10"/>
        <v>0</v>
      </c>
      <c r="G43" s="19">
        <v>0</v>
      </c>
      <c r="H43" s="19">
        <v>0</v>
      </c>
      <c r="I43" s="19">
        <v>0</v>
      </c>
      <c r="K43" s="19">
        <v>10000</v>
      </c>
      <c r="L43" s="19">
        <v>2101</v>
      </c>
      <c r="M43" s="19">
        <v>0</v>
      </c>
      <c r="O43" s="19">
        <v>0</v>
      </c>
      <c r="P43" s="19">
        <v>0</v>
      </c>
      <c r="Q43" s="19">
        <v>0</v>
      </c>
    </row>
    <row r="44" spans="1:17" x14ac:dyDescent="0.25">
      <c r="A44" s="22">
        <v>6610</v>
      </c>
      <c r="B44" s="15" t="s">
        <v>96</v>
      </c>
      <c r="C44" s="16">
        <f t="shared" si="9"/>
        <v>0</v>
      </c>
      <c r="D44" s="16">
        <f t="shared" si="9"/>
        <v>0</v>
      </c>
      <c r="E44" s="16">
        <f t="shared" si="10"/>
        <v>0</v>
      </c>
      <c r="G44" s="19">
        <v>0</v>
      </c>
      <c r="H44" s="19">
        <v>0</v>
      </c>
      <c r="I44" s="19">
        <v>0</v>
      </c>
      <c r="K44" s="19">
        <v>0</v>
      </c>
      <c r="L44" s="19">
        <v>0</v>
      </c>
      <c r="M44" s="19">
        <v>0</v>
      </c>
      <c r="O44" s="19">
        <v>0</v>
      </c>
      <c r="P44" s="19">
        <v>0</v>
      </c>
      <c r="Q44" s="19">
        <v>0</v>
      </c>
    </row>
    <row r="45" spans="1:17" x14ac:dyDescent="0.25">
      <c r="A45" s="22" t="s">
        <v>52</v>
      </c>
      <c r="B45" s="15" t="s">
        <v>103</v>
      </c>
      <c r="C45" s="16">
        <f t="shared" si="9"/>
        <v>0</v>
      </c>
      <c r="D45" s="16">
        <f t="shared" si="9"/>
        <v>1125</v>
      </c>
      <c r="E45" s="16">
        <f t="shared" si="10"/>
        <v>15795</v>
      </c>
      <c r="G45" s="19">
        <v>0</v>
      </c>
      <c r="H45" s="19">
        <v>0</v>
      </c>
      <c r="I45" s="19">
        <v>0</v>
      </c>
      <c r="K45" s="19">
        <v>0</v>
      </c>
      <c r="L45" s="19">
        <v>1125</v>
      </c>
      <c r="M45" s="19">
        <v>15795</v>
      </c>
      <c r="O45" s="19">
        <v>0</v>
      </c>
      <c r="P45" s="19">
        <v>0</v>
      </c>
      <c r="Q45" s="19">
        <v>0</v>
      </c>
    </row>
    <row r="46" spans="1:17" x14ac:dyDescent="0.25">
      <c r="A46" s="22">
        <v>6810</v>
      </c>
      <c r="B46" s="15" t="s">
        <v>91</v>
      </c>
      <c r="C46" s="16">
        <f t="shared" si="9"/>
        <v>2500</v>
      </c>
      <c r="D46" s="16">
        <f t="shared" si="9"/>
        <v>1968</v>
      </c>
      <c r="E46" s="16">
        <f t="shared" si="10"/>
        <v>410</v>
      </c>
      <c r="G46" s="19">
        <v>0</v>
      </c>
      <c r="H46" s="19">
        <v>286</v>
      </c>
      <c r="I46" s="19">
        <v>0</v>
      </c>
      <c r="K46" s="19">
        <v>2500</v>
      </c>
      <c r="L46" s="19">
        <v>1682</v>
      </c>
      <c r="M46" s="19">
        <v>410</v>
      </c>
      <c r="O46" s="19">
        <v>0</v>
      </c>
      <c r="P46" s="19">
        <v>0</v>
      </c>
      <c r="Q46" s="19">
        <v>0</v>
      </c>
    </row>
    <row r="47" spans="1:17" x14ac:dyDescent="0.25">
      <c r="A47" s="22" t="s">
        <v>54</v>
      </c>
      <c r="B47" s="15" t="s">
        <v>55</v>
      </c>
      <c r="C47" s="16">
        <f t="shared" si="9"/>
        <v>10000</v>
      </c>
      <c r="D47" s="16">
        <f t="shared" si="9"/>
        <v>2792</v>
      </c>
      <c r="E47" s="16">
        <f t="shared" si="10"/>
        <v>9187</v>
      </c>
      <c r="G47" s="19">
        <v>0</v>
      </c>
      <c r="H47" s="19">
        <v>0</v>
      </c>
      <c r="I47" s="19">
        <v>0</v>
      </c>
      <c r="K47" s="19">
        <v>5000</v>
      </c>
      <c r="L47" s="19">
        <v>1396</v>
      </c>
      <c r="M47" s="19">
        <v>9187</v>
      </c>
      <c r="O47" s="19">
        <v>5000</v>
      </c>
      <c r="P47" s="19">
        <v>1396</v>
      </c>
      <c r="Q47" s="19">
        <v>0</v>
      </c>
    </row>
    <row r="48" spans="1:17" x14ac:dyDescent="0.25">
      <c r="A48" s="22" t="s">
        <v>56</v>
      </c>
      <c r="B48" s="15" t="s">
        <v>57</v>
      </c>
      <c r="C48" s="16">
        <f t="shared" si="9"/>
        <v>500</v>
      </c>
      <c r="D48" s="16">
        <f t="shared" si="9"/>
        <v>1198</v>
      </c>
      <c r="E48" s="16">
        <f t="shared" si="10"/>
        <v>0</v>
      </c>
      <c r="G48" s="19">
        <v>0</v>
      </c>
      <c r="H48" s="19">
        <v>0</v>
      </c>
      <c r="I48" s="19">
        <v>0</v>
      </c>
      <c r="K48" s="19">
        <v>500</v>
      </c>
      <c r="L48" s="19">
        <v>1198</v>
      </c>
      <c r="M48" s="19">
        <v>0</v>
      </c>
      <c r="O48" s="19">
        <v>0</v>
      </c>
      <c r="P48" s="19">
        <v>0</v>
      </c>
      <c r="Q48" s="19">
        <v>0</v>
      </c>
    </row>
    <row r="49" spans="1:17" x14ac:dyDescent="0.25">
      <c r="A49" s="22" t="s">
        <v>58</v>
      </c>
      <c r="B49" s="15" t="s">
        <v>59</v>
      </c>
      <c r="C49" s="16">
        <f t="shared" si="9"/>
        <v>5000</v>
      </c>
      <c r="D49" s="16">
        <f t="shared" si="9"/>
        <v>0</v>
      </c>
      <c r="E49" s="16">
        <f t="shared" si="10"/>
        <v>0</v>
      </c>
      <c r="G49" s="19">
        <v>5000</v>
      </c>
      <c r="H49" s="19">
        <v>0</v>
      </c>
      <c r="I49" s="19">
        <v>0</v>
      </c>
      <c r="K49" s="19">
        <v>0</v>
      </c>
      <c r="L49" s="19">
        <v>0</v>
      </c>
      <c r="M49" s="19">
        <v>0</v>
      </c>
      <c r="O49" s="19">
        <v>0</v>
      </c>
      <c r="P49" s="19">
        <v>0</v>
      </c>
      <c r="Q49" s="19">
        <v>0</v>
      </c>
    </row>
    <row r="50" spans="1:17" x14ac:dyDescent="0.25">
      <c r="A50" s="22">
        <v>6871</v>
      </c>
      <c r="B50" s="15" t="s">
        <v>92</v>
      </c>
      <c r="C50" s="16">
        <f t="shared" si="9"/>
        <v>1500</v>
      </c>
      <c r="D50" s="16">
        <f t="shared" si="9"/>
        <v>1906</v>
      </c>
      <c r="E50" s="16">
        <f t="shared" si="10"/>
        <v>83</v>
      </c>
      <c r="G50" s="19">
        <v>0</v>
      </c>
      <c r="H50" s="19">
        <v>0</v>
      </c>
      <c r="I50" s="19">
        <v>0</v>
      </c>
      <c r="K50" s="19">
        <v>500</v>
      </c>
      <c r="L50" s="19">
        <v>1206</v>
      </c>
      <c r="M50" s="19">
        <v>83</v>
      </c>
      <c r="O50" s="19">
        <v>1000</v>
      </c>
      <c r="P50" s="19">
        <v>700</v>
      </c>
      <c r="Q50" s="19">
        <v>0</v>
      </c>
    </row>
    <row r="51" spans="1:17" x14ac:dyDescent="0.25">
      <c r="A51" s="22">
        <v>6940</v>
      </c>
      <c r="B51" s="15" t="s">
        <v>104</v>
      </c>
      <c r="C51" s="16">
        <f t="shared" si="9"/>
        <v>0</v>
      </c>
      <c r="D51" s="16">
        <f t="shared" si="9"/>
        <v>174</v>
      </c>
      <c r="E51" s="16">
        <f t="shared" si="10"/>
        <v>0</v>
      </c>
      <c r="G51" s="19">
        <v>0</v>
      </c>
      <c r="H51" s="19">
        <v>0</v>
      </c>
      <c r="I51" s="19">
        <v>0</v>
      </c>
      <c r="K51" s="19">
        <v>0</v>
      </c>
      <c r="L51" s="19">
        <v>174</v>
      </c>
      <c r="M51" s="19">
        <v>0</v>
      </c>
      <c r="O51" s="19">
        <v>0</v>
      </c>
      <c r="P51" s="19">
        <v>0</v>
      </c>
      <c r="Q51" s="19">
        <v>0</v>
      </c>
    </row>
    <row r="52" spans="1:17" x14ac:dyDescent="0.25">
      <c r="A52" s="22" t="s">
        <v>60</v>
      </c>
      <c r="B52" s="15" t="s">
        <v>61</v>
      </c>
      <c r="C52" s="16">
        <f t="shared" si="9"/>
        <v>250</v>
      </c>
      <c r="D52" s="16">
        <f t="shared" si="9"/>
        <v>250</v>
      </c>
      <c r="E52" s="16">
        <f t="shared" si="10"/>
        <v>250</v>
      </c>
      <c r="G52" s="19">
        <v>250</v>
      </c>
      <c r="H52" s="19">
        <v>0</v>
      </c>
      <c r="I52" s="19">
        <v>0</v>
      </c>
      <c r="K52" s="19">
        <v>0</v>
      </c>
      <c r="L52" s="19">
        <v>250</v>
      </c>
      <c r="M52" s="19">
        <v>250</v>
      </c>
      <c r="O52" s="19">
        <v>0</v>
      </c>
      <c r="P52" s="19">
        <v>0</v>
      </c>
      <c r="Q52" s="19">
        <v>0</v>
      </c>
    </row>
    <row r="53" spans="1:17" x14ac:dyDescent="0.25">
      <c r="A53" s="22">
        <v>7420</v>
      </c>
      <c r="B53" s="15" t="s">
        <v>79</v>
      </c>
      <c r="C53" s="16">
        <f t="shared" si="9"/>
        <v>300</v>
      </c>
      <c r="D53" s="16">
        <f t="shared" si="9"/>
        <v>0</v>
      </c>
      <c r="E53" s="16">
        <f t="shared" si="10"/>
        <v>0</v>
      </c>
      <c r="G53" s="19">
        <v>300</v>
      </c>
      <c r="H53" s="19">
        <v>0</v>
      </c>
      <c r="I53" s="19">
        <v>0</v>
      </c>
      <c r="K53" s="19">
        <v>0</v>
      </c>
      <c r="L53" s="19">
        <v>0</v>
      </c>
      <c r="M53" s="19">
        <v>0</v>
      </c>
      <c r="O53" s="19">
        <v>0</v>
      </c>
      <c r="P53" s="19">
        <v>0</v>
      </c>
      <c r="Q53" s="19">
        <v>0</v>
      </c>
    </row>
    <row r="54" spans="1:17" x14ac:dyDescent="0.25">
      <c r="A54" s="15" t="s">
        <v>62</v>
      </c>
      <c r="B54" s="15" t="s">
        <v>108</v>
      </c>
      <c r="C54" s="16">
        <f t="shared" si="9"/>
        <v>26000</v>
      </c>
      <c r="D54" s="16">
        <f t="shared" si="9"/>
        <v>12515</v>
      </c>
      <c r="E54" s="16">
        <f t="shared" si="10"/>
        <v>9500</v>
      </c>
      <c r="G54" s="19">
        <v>10000</v>
      </c>
      <c r="H54" s="19">
        <v>0</v>
      </c>
      <c r="I54" s="19">
        <v>0</v>
      </c>
      <c r="K54" s="19">
        <v>16000</v>
      </c>
      <c r="L54" s="19">
        <v>12515</v>
      </c>
      <c r="M54" s="19">
        <v>9500</v>
      </c>
      <c r="O54" s="19">
        <v>0</v>
      </c>
      <c r="P54" s="19">
        <v>0</v>
      </c>
      <c r="Q54" s="19">
        <v>0</v>
      </c>
    </row>
    <row r="55" spans="1:17" x14ac:dyDescent="0.25">
      <c r="A55" s="22">
        <v>7771</v>
      </c>
      <c r="B55" s="15" t="s">
        <v>109</v>
      </c>
      <c r="C55" s="16">
        <f t="shared" si="9"/>
        <v>500</v>
      </c>
      <c r="D55" s="16">
        <f t="shared" si="9"/>
        <v>334</v>
      </c>
      <c r="E55" s="16">
        <f t="shared" si="10"/>
        <v>0</v>
      </c>
      <c r="G55" s="19">
        <v>0</v>
      </c>
      <c r="H55" s="19">
        <v>0</v>
      </c>
      <c r="I55" s="19">
        <v>0</v>
      </c>
      <c r="K55" s="19">
        <v>500</v>
      </c>
      <c r="L55" s="19">
        <v>334</v>
      </c>
      <c r="M55" s="19">
        <v>0</v>
      </c>
      <c r="O55" s="19">
        <v>0</v>
      </c>
      <c r="P55" s="19">
        <v>0</v>
      </c>
      <c r="Q55" s="19">
        <v>0</v>
      </c>
    </row>
    <row r="56" spans="1:17" x14ac:dyDescent="0.25">
      <c r="A56" s="22">
        <v>7790</v>
      </c>
      <c r="B56" s="15" t="s">
        <v>80</v>
      </c>
      <c r="C56" s="16">
        <f t="shared" si="9"/>
        <v>0</v>
      </c>
      <c r="D56" s="16">
        <f t="shared" si="9"/>
        <v>7610</v>
      </c>
      <c r="E56" s="16">
        <f t="shared" si="10"/>
        <v>550</v>
      </c>
      <c r="G56" s="19">
        <v>0</v>
      </c>
      <c r="H56" s="19">
        <v>135</v>
      </c>
      <c r="I56" s="19">
        <v>0</v>
      </c>
      <c r="K56" s="19">
        <v>0</v>
      </c>
      <c r="L56" s="19">
        <v>0</v>
      </c>
      <c r="M56" s="19">
        <v>550</v>
      </c>
      <c r="O56" s="19">
        <v>0</v>
      </c>
      <c r="P56" s="19">
        <v>7475</v>
      </c>
      <c r="Q56" s="19">
        <v>0</v>
      </c>
    </row>
    <row r="57" spans="1:17" x14ac:dyDescent="0.25">
      <c r="A57" s="15" t="s">
        <v>64</v>
      </c>
      <c r="B57" s="15" t="s">
        <v>65</v>
      </c>
      <c r="C57" s="16">
        <f t="shared" si="9"/>
        <v>0</v>
      </c>
      <c r="D57" s="16">
        <f t="shared" si="9"/>
        <v>-55</v>
      </c>
      <c r="E57" s="16">
        <f t="shared" si="10"/>
        <v>-74</v>
      </c>
      <c r="G57" s="19">
        <v>0</v>
      </c>
      <c r="H57" s="19">
        <v>-54</v>
      </c>
      <c r="I57" s="19">
        <v>0</v>
      </c>
      <c r="K57" s="19">
        <v>0</v>
      </c>
      <c r="L57" s="19">
        <v>-1</v>
      </c>
      <c r="M57" s="19">
        <v>-74</v>
      </c>
      <c r="O57" s="19">
        <v>0</v>
      </c>
      <c r="P57" s="19">
        <v>0</v>
      </c>
      <c r="Q57" s="19">
        <v>0</v>
      </c>
    </row>
    <row r="58" spans="1:17" x14ac:dyDescent="0.25">
      <c r="A58" s="23" t="s">
        <v>66</v>
      </c>
      <c r="B58" s="23" t="s">
        <v>67</v>
      </c>
      <c r="C58" s="17">
        <f t="shared" si="9"/>
        <v>0</v>
      </c>
      <c r="D58" s="17">
        <f t="shared" si="9"/>
        <v>169</v>
      </c>
      <c r="E58" s="17">
        <f t="shared" si="10"/>
        <v>77</v>
      </c>
      <c r="F58" s="15"/>
      <c r="G58" s="20">
        <v>0</v>
      </c>
      <c r="H58" s="20">
        <v>154</v>
      </c>
      <c r="I58" s="20">
        <v>0</v>
      </c>
      <c r="K58" s="20">
        <v>0</v>
      </c>
      <c r="L58" s="20">
        <v>3</v>
      </c>
      <c r="M58" s="20">
        <v>77</v>
      </c>
      <c r="O58" s="20">
        <v>0</v>
      </c>
      <c r="P58" s="20">
        <v>12</v>
      </c>
      <c r="Q58" s="20">
        <v>0</v>
      </c>
    </row>
    <row r="59" spans="1:17" x14ac:dyDescent="0.25">
      <c r="A59" s="25"/>
      <c r="B59" s="26" t="s">
        <v>72</v>
      </c>
      <c r="C59" s="27">
        <f t="shared" si="9"/>
        <v>187797</v>
      </c>
      <c r="D59" s="27">
        <f t="shared" si="9"/>
        <v>309895</v>
      </c>
      <c r="E59" s="27">
        <f t="shared" si="10"/>
        <v>289622</v>
      </c>
      <c r="F59" s="2"/>
      <c r="G59" s="28">
        <f>SUM(G29:G58)</f>
        <v>15550</v>
      </c>
      <c r="H59" s="28">
        <f t="shared" ref="H59:I59" si="11">SUM(H29:H58)</f>
        <v>521</v>
      </c>
      <c r="I59" s="28">
        <f t="shared" si="11"/>
        <v>0</v>
      </c>
      <c r="K59" s="28">
        <f>SUM(K29:K58)</f>
        <v>147247</v>
      </c>
      <c r="L59" s="28">
        <f t="shared" ref="L59:M59" si="12">SUM(L29:L58)</f>
        <v>104285</v>
      </c>
      <c r="M59" s="28">
        <f t="shared" si="12"/>
        <v>289622</v>
      </c>
      <c r="O59" s="28">
        <f>SUM(O29:O58)</f>
        <v>25000</v>
      </c>
      <c r="P59" s="28">
        <f t="shared" ref="P59:Q59" si="13">SUM(P29:P58)</f>
        <v>205089</v>
      </c>
      <c r="Q59" s="28">
        <f t="shared" si="13"/>
        <v>0</v>
      </c>
    </row>
    <row r="60" spans="1:17" x14ac:dyDescent="0.25">
      <c r="A60" s="15"/>
      <c r="B60" s="15"/>
      <c r="C60" s="16">
        <f t="shared" si="9"/>
        <v>0</v>
      </c>
      <c r="D60" s="16">
        <f t="shared" si="9"/>
        <v>0</v>
      </c>
      <c r="E60" s="15"/>
      <c r="G60" s="19"/>
      <c r="H60" s="19"/>
      <c r="I60" s="19"/>
      <c r="K60" s="19"/>
      <c r="L60" s="19"/>
      <c r="M60" s="19"/>
      <c r="O60" s="19"/>
      <c r="P60" s="19"/>
      <c r="Q60" s="19"/>
    </row>
    <row r="61" spans="1:17" x14ac:dyDescent="0.25">
      <c r="A61" s="24" t="s">
        <v>68</v>
      </c>
      <c r="B61" s="24" t="s">
        <v>73</v>
      </c>
      <c r="C61" s="18">
        <f t="shared" si="9"/>
        <v>-32747.224999999991</v>
      </c>
      <c r="D61" s="18">
        <f t="shared" si="9"/>
        <v>-165744</v>
      </c>
      <c r="E61" s="18">
        <f t="shared" si="10"/>
        <v>1720</v>
      </c>
      <c r="F61" s="2"/>
      <c r="G61" s="21">
        <f>G59+G27</f>
        <v>1521.3449999999993</v>
      </c>
      <c r="H61" s="21">
        <f>H59+H27</f>
        <v>-3041</v>
      </c>
      <c r="I61" s="21">
        <f>I59+I27</f>
        <v>0</v>
      </c>
      <c r="K61" s="21">
        <f>K59+K27</f>
        <v>-9988.6749999999884</v>
      </c>
      <c r="L61" s="21">
        <f>L59+L27</f>
        <v>-168442</v>
      </c>
      <c r="M61" s="21">
        <f>M59+M27</f>
        <v>1720</v>
      </c>
      <c r="O61" s="21">
        <f>O59+O27</f>
        <v>-24279.895000000004</v>
      </c>
      <c r="P61" s="21">
        <f>P59+P27</f>
        <v>5739</v>
      </c>
      <c r="Q61" s="21">
        <f>Q59+Q27</f>
        <v>0</v>
      </c>
    </row>
    <row r="64" spans="1:17" x14ac:dyDescent="0.25">
      <c r="B64" t="s">
        <v>94</v>
      </c>
      <c r="C64" s="11">
        <f>(C65/C6)*-1</f>
        <v>0.34285714285714286</v>
      </c>
      <c r="D64" s="11">
        <f>(D65/D6)*-1</f>
        <v>0.50610820244328103</v>
      </c>
      <c r="E64" s="11">
        <f>(E65/E6)*-1</f>
        <v>0.37685639405953902</v>
      </c>
      <c r="G64" s="11" t="e">
        <f>(G65/G6)*-1</f>
        <v>#DIV/0!</v>
      </c>
      <c r="H64" s="11" t="e">
        <f>(H65/H6)*-1</f>
        <v>#DIV/0!</v>
      </c>
      <c r="I64" s="11" t="e">
        <f>(I65/I6)*-1</f>
        <v>#DIV/0!</v>
      </c>
      <c r="K64" s="11">
        <f>(K65/K6)*-1</f>
        <v>0.33333333333333331</v>
      </c>
      <c r="L64" s="11">
        <f>(L65/L6)*-1</f>
        <v>0.50610820244328103</v>
      </c>
      <c r="M64" s="11">
        <f>(M65/M6)*-1</f>
        <v>0.37685639405953902</v>
      </c>
      <c r="O64" s="11">
        <f>(O65/O6)*-1</f>
        <v>0.4</v>
      </c>
      <c r="P64" s="11" t="e">
        <f>(P65/P6)*-1</f>
        <v>#DIV/0!</v>
      </c>
      <c r="Q64" s="11" t="e">
        <f>(Q65/Q6)*-1</f>
        <v>#DIV/0!</v>
      </c>
    </row>
    <row r="65" spans="1:17" x14ac:dyDescent="0.25">
      <c r="A65" s="4"/>
      <c r="B65" s="4" t="s">
        <v>93</v>
      </c>
      <c r="C65" s="5">
        <f>(C6+C29)*-1</f>
        <v>12000</v>
      </c>
      <c r="D65" s="5">
        <f>(D6+D29)*-1</f>
        <v>2900</v>
      </c>
      <c r="E65" s="5">
        <f>(E6+E29)*-1</f>
        <v>5608</v>
      </c>
      <c r="F65" s="4"/>
      <c r="G65" s="5">
        <f>(G6+G29)*-1</f>
        <v>0</v>
      </c>
      <c r="H65" s="5">
        <f>(H6+H29)*-1</f>
        <v>0</v>
      </c>
      <c r="I65" s="5">
        <f>(I6+I29)*-1</f>
        <v>0</v>
      </c>
      <c r="K65" s="5">
        <f>(K6+K29)*-1</f>
        <v>10000</v>
      </c>
      <c r="L65" s="5">
        <f>(L6+L29)*-1</f>
        <v>2900</v>
      </c>
      <c r="M65" s="5">
        <f>(M6+M29)*-1</f>
        <v>5608</v>
      </c>
      <c r="O65" s="5">
        <f>(O6+O29)*-1</f>
        <v>2000</v>
      </c>
      <c r="P65" s="5">
        <f>(P6+P29)*-1</f>
        <v>0</v>
      </c>
      <c r="Q65" s="5">
        <f>(Q6+Q29)*-1</f>
        <v>0</v>
      </c>
    </row>
    <row r="66" spans="1:17" x14ac:dyDescent="0.25">
      <c r="B66" s="2"/>
      <c r="C66" s="2"/>
      <c r="D66" s="2"/>
      <c r="E66" s="2"/>
      <c r="F66" s="2"/>
      <c r="G66" s="3"/>
      <c r="H66" s="3"/>
      <c r="I66" s="3"/>
    </row>
  </sheetData>
  <mergeCells count="4">
    <mergeCell ref="G2:I2"/>
    <mergeCell ref="C2:E2"/>
    <mergeCell ref="K2:M2"/>
    <mergeCell ref="O2:Q2"/>
  </mergeCell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20" zoomScaleNormal="100" workbookViewId="0">
      <selection activeCell="C4" sqref="C4:E62"/>
    </sheetView>
  </sheetViews>
  <sheetFormatPr baseColWidth="10" defaultColWidth="9.140625" defaultRowHeight="15" x14ac:dyDescent="0.25"/>
  <cols>
    <col min="2" max="2" width="32.140625" bestFit="1" customWidth="1"/>
    <col min="3" max="3" width="24.28515625" customWidth="1"/>
    <col min="4" max="4" width="17.28515625" bestFit="1" customWidth="1"/>
    <col min="5" max="5" width="14.85546875" bestFit="1" customWidth="1"/>
  </cols>
  <sheetData>
    <row r="1" spans="1:5" ht="23.25" x14ac:dyDescent="0.35">
      <c r="A1" s="8" t="s">
        <v>106</v>
      </c>
      <c r="B1" s="7"/>
      <c r="C1" s="7"/>
      <c r="D1" s="7"/>
      <c r="E1" s="7"/>
    </row>
    <row r="2" spans="1:5" ht="23.25" x14ac:dyDescent="0.35">
      <c r="A2" s="8" t="s">
        <v>107</v>
      </c>
      <c r="B2" s="7"/>
      <c r="C2" s="7"/>
      <c r="D2" s="7"/>
      <c r="E2" s="7"/>
    </row>
    <row r="4" spans="1:5" x14ac:dyDescent="0.25">
      <c r="A4" s="2" t="s">
        <v>1</v>
      </c>
      <c r="B4" s="2" t="s">
        <v>2</v>
      </c>
      <c r="C4" s="6" t="s">
        <v>107</v>
      </c>
      <c r="D4" s="2">
        <v>2015</v>
      </c>
      <c r="E4" s="2">
        <v>2014</v>
      </c>
    </row>
    <row r="5" spans="1:5" x14ac:dyDescent="0.25">
      <c r="A5" t="s">
        <v>4</v>
      </c>
      <c r="B5" t="s">
        <v>3</v>
      </c>
      <c r="C5" s="1">
        <v>0</v>
      </c>
      <c r="D5" s="1">
        <v>0</v>
      </c>
      <c r="E5" s="1">
        <v>-6130</v>
      </c>
    </row>
    <row r="6" spans="1:5" x14ac:dyDescent="0.25">
      <c r="A6" t="s">
        <v>5</v>
      </c>
      <c r="B6" t="s">
        <v>6</v>
      </c>
      <c r="C6" s="1">
        <v>-30000</v>
      </c>
      <c r="D6" s="1">
        <v>-5730</v>
      </c>
      <c r="E6" s="1">
        <v>-14881</v>
      </c>
    </row>
    <row r="7" spans="1:5" x14ac:dyDescent="0.25">
      <c r="A7" t="s">
        <v>7</v>
      </c>
      <c r="B7" t="s">
        <v>8</v>
      </c>
      <c r="C7" s="1">
        <v>-25000</v>
      </c>
      <c r="D7" s="1">
        <v>-21600</v>
      </c>
      <c r="E7" s="1">
        <v>-18180</v>
      </c>
    </row>
    <row r="8" spans="1:5" x14ac:dyDescent="0.25">
      <c r="A8" t="s">
        <v>9</v>
      </c>
      <c r="B8" t="s">
        <v>10</v>
      </c>
      <c r="C8" s="1">
        <v>-1500</v>
      </c>
      <c r="D8" s="1">
        <v>-200</v>
      </c>
      <c r="E8" s="1">
        <v>-500</v>
      </c>
    </row>
    <row r="9" spans="1:5" x14ac:dyDescent="0.25">
      <c r="A9" t="s">
        <v>11</v>
      </c>
      <c r="B9" t="s">
        <v>12</v>
      </c>
      <c r="C9" s="1">
        <v>-1500</v>
      </c>
      <c r="D9" s="1">
        <v>-1500</v>
      </c>
      <c r="E9" s="1">
        <v>-2500</v>
      </c>
    </row>
    <row r="10" spans="1:5" x14ac:dyDescent="0.25">
      <c r="A10" t="s">
        <v>13</v>
      </c>
      <c r="B10" t="s">
        <v>14</v>
      </c>
      <c r="C10" s="1">
        <v>-4000</v>
      </c>
      <c r="D10" s="1">
        <v>0</v>
      </c>
      <c r="E10" s="1">
        <v>-2700</v>
      </c>
    </row>
    <row r="11" spans="1:5" x14ac:dyDescent="0.25">
      <c r="A11" s="9">
        <v>3110</v>
      </c>
      <c r="B11" t="s">
        <v>86</v>
      </c>
      <c r="C11" s="1">
        <v>-10000</v>
      </c>
      <c r="D11" s="1">
        <v>-50000</v>
      </c>
      <c r="E11" s="1">
        <v>-73500</v>
      </c>
    </row>
    <row r="12" spans="1:5" x14ac:dyDescent="0.25">
      <c r="A12" t="s">
        <v>17</v>
      </c>
      <c r="B12" t="s">
        <v>18</v>
      </c>
      <c r="C12" s="1">
        <v>0</v>
      </c>
      <c r="D12" s="1">
        <v>-11000</v>
      </c>
      <c r="E12" s="1">
        <v>-3815</v>
      </c>
    </row>
    <row r="13" spans="1:5" x14ac:dyDescent="0.25">
      <c r="A13" s="9">
        <v>3140</v>
      </c>
      <c r="B13" t="s">
        <v>100</v>
      </c>
      <c r="C13" s="1">
        <v>-7000</v>
      </c>
      <c r="D13" s="1">
        <v>-13250</v>
      </c>
      <c r="E13" s="1">
        <v>0</v>
      </c>
    </row>
    <row r="14" spans="1:5" x14ac:dyDescent="0.25">
      <c r="A14" t="s">
        <v>21</v>
      </c>
      <c r="B14" t="s">
        <v>22</v>
      </c>
      <c r="C14" s="1">
        <v>-2500</v>
      </c>
      <c r="D14" s="1">
        <v>-10046</v>
      </c>
      <c r="E14" s="1">
        <v>0</v>
      </c>
    </row>
    <row r="15" spans="1:5" x14ac:dyDescent="0.25">
      <c r="A15" t="s">
        <v>23</v>
      </c>
      <c r="B15" t="s">
        <v>24</v>
      </c>
      <c r="C15" s="1">
        <v>0</v>
      </c>
      <c r="D15" s="1">
        <v>-100000</v>
      </c>
      <c r="E15" s="1">
        <v>-103500</v>
      </c>
    </row>
    <row r="16" spans="1:5" x14ac:dyDescent="0.25">
      <c r="A16" t="s">
        <v>25</v>
      </c>
      <c r="B16" t="s">
        <v>26</v>
      </c>
      <c r="C16" s="1">
        <v>-10000</v>
      </c>
      <c r="D16" s="1">
        <v>-14100</v>
      </c>
      <c r="E16" s="1">
        <v>-20000</v>
      </c>
    </row>
    <row r="17" spans="1:5" x14ac:dyDescent="0.25">
      <c r="A17" t="s">
        <v>27</v>
      </c>
      <c r="B17" t="s">
        <v>28</v>
      </c>
      <c r="C17" s="1">
        <v>0</v>
      </c>
      <c r="D17" s="1">
        <v>0</v>
      </c>
      <c r="E17" s="1">
        <v>-1500</v>
      </c>
    </row>
    <row r="18" spans="1:5" x14ac:dyDescent="0.25">
      <c r="A18" s="9">
        <v>3181</v>
      </c>
      <c r="B18" t="s">
        <v>71</v>
      </c>
      <c r="C18" s="1">
        <v>0</v>
      </c>
      <c r="D18" s="1">
        <v>0</v>
      </c>
      <c r="E18" s="1">
        <v>0</v>
      </c>
    </row>
    <row r="19" spans="1:5" x14ac:dyDescent="0.25">
      <c r="A19" s="9">
        <v>3190</v>
      </c>
      <c r="B19" t="s">
        <v>30</v>
      </c>
      <c r="C19" s="1">
        <v>-25000</v>
      </c>
      <c r="D19" s="1">
        <v>-26590</v>
      </c>
      <c r="E19" s="1">
        <v>-19158</v>
      </c>
    </row>
    <row r="20" spans="1:5" x14ac:dyDescent="0.25">
      <c r="A20" s="9">
        <v>3200</v>
      </c>
      <c r="B20" t="s">
        <v>88</v>
      </c>
      <c r="C20" s="1">
        <v>0</v>
      </c>
      <c r="D20" s="1">
        <v>0</v>
      </c>
      <c r="E20" s="1">
        <v>-11474</v>
      </c>
    </row>
    <row r="21" spans="1:5" x14ac:dyDescent="0.25">
      <c r="A21" s="9">
        <v>3400</v>
      </c>
      <c r="B21" t="s">
        <v>87</v>
      </c>
      <c r="C21" s="1">
        <v>0</v>
      </c>
      <c r="D21" s="1">
        <v>0</v>
      </c>
      <c r="E21" s="1">
        <v>-506</v>
      </c>
    </row>
    <row r="22" spans="1:5" x14ac:dyDescent="0.25">
      <c r="A22" s="9">
        <v>3510</v>
      </c>
      <c r="B22" t="s">
        <v>97</v>
      </c>
      <c r="C22" s="13">
        <f>(-D56*0.055)</f>
        <v>-5735.6750000000002</v>
      </c>
      <c r="D22" s="1">
        <v>-15711</v>
      </c>
      <c r="E22" s="1">
        <v>-9558</v>
      </c>
    </row>
    <row r="23" spans="1:5" x14ac:dyDescent="0.25">
      <c r="A23" s="10">
        <v>3800</v>
      </c>
      <c r="B23" s="4" t="s">
        <v>98</v>
      </c>
      <c r="C23" s="5">
        <v>0</v>
      </c>
      <c r="D23" s="5">
        <v>-3000</v>
      </c>
      <c r="E23" s="5">
        <v>0</v>
      </c>
    </row>
    <row r="24" spans="1:5" x14ac:dyDescent="0.25">
      <c r="B24" s="2" t="s">
        <v>69</v>
      </c>
      <c r="C24" s="3">
        <f>SUM(C5:C23)</f>
        <v>-122235.675</v>
      </c>
      <c r="D24" s="3">
        <f>SUM(D5:D23)</f>
        <v>-272727</v>
      </c>
      <c r="E24" s="3">
        <f>SUM(E5:E23)</f>
        <v>-287902</v>
      </c>
    </row>
    <row r="25" spans="1:5" x14ac:dyDescent="0.25">
      <c r="C25" s="1"/>
      <c r="D25" s="1"/>
      <c r="E25" s="1"/>
    </row>
    <row r="26" spans="1:5" x14ac:dyDescent="0.25">
      <c r="A26" t="s">
        <v>31</v>
      </c>
      <c r="B26" t="s">
        <v>32</v>
      </c>
      <c r="C26" s="1">
        <v>20000</v>
      </c>
      <c r="D26" s="1">
        <v>2830</v>
      </c>
      <c r="E26" s="1">
        <v>9273</v>
      </c>
    </row>
    <row r="27" spans="1:5" x14ac:dyDescent="0.25">
      <c r="A27" t="s">
        <v>33</v>
      </c>
      <c r="B27" t="s">
        <v>34</v>
      </c>
      <c r="C27" s="1">
        <v>1000</v>
      </c>
      <c r="D27" s="1">
        <v>0</v>
      </c>
      <c r="E27" s="1">
        <v>160</v>
      </c>
    </row>
    <row r="28" spans="1:5" x14ac:dyDescent="0.25">
      <c r="A28" t="s">
        <v>35</v>
      </c>
      <c r="B28" t="s">
        <v>3</v>
      </c>
      <c r="C28" s="1">
        <v>0</v>
      </c>
      <c r="D28" s="1">
        <v>0</v>
      </c>
      <c r="E28" s="1">
        <v>8550</v>
      </c>
    </row>
    <row r="29" spans="1:5" x14ac:dyDescent="0.25">
      <c r="A29" s="9">
        <v>4140</v>
      </c>
      <c r="B29" t="s">
        <v>110</v>
      </c>
      <c r="C29" s="1">
        <v>0</v>
      </c>
      <c r="D29" s="1">
        <v>14745</v>
      </c>
      <c r="E29" s="1">
        <v>0</v>
      </c>
    </row>
    <row r="30" spans="1:5" x14ac:dyDescent="0.25">
      <c r="A30" s="9">
        <v>6340</v>
      </c>
      <c r="B30" t="s">
        <v>111</v>
      </c>
      <c r="C30" s="1">
        <v>8000</v>
      </c>
      <c r="D30" s="1">
        <v>4165</v>
      </c>
      <c r="E30" s="1">
        <v>4733</v>
      </c>
    </row>
    <row r="31" spans="1:5" x14ac:dyDescent="0.25">
      <c r="A31" s="9">
        <v>6420</v>
      </c>
      <c r="B31" t="s">
        <v>89</v>
      </c>
      <c r="C31" s="1">
        <f>3747+1000</f>
        <v>4747</v>
      </c>
      <c r="D31" s="1">
        <v>2412</v>
      </c>
      <c r="E31" s="1">
        <v>177365</v>
      </c>
    </row>
    <row r="32" spans="1:5" x14ac:dyDescent="0.25">
      <c r="A32" t="s">
        <v>38</v>
      </c>
      <c r="B32" t="s">
        <v>39</v>
      </c>
      <c r="C32" s="1">
        <v>60000</v>
      </c>
      <c r="D32" s="1">
        <v>51253</v>
      </c>
      <c r="E32" s="1">
        <v>43979</v>
      </c>
    </row>
    <row r="33" spans="1:5" x14ac:dyDescent="0.25">
      <c r="A33" t="s">
        <v>40</v>
      </c>
      <c r="B33" t="s">
        <v>41</v>
      </c>
      <c r="C33" s="1">
        <v>1500</v>
      </c>
      <c r="D33" s="1">
        <v>1083</v>
      </c>
      <c r="E33" s="1">
        <v>1517</v>
      </c>
    </row>
    <row r="34" spans="1:5" x14ac:dyDescent="0.25">
      <c r="A34" t="s">
        <v>42</v>
      </c>
      <c r="B34" t="s">
        <v>43</v>
      </c>
      <c r="C34" s="1">
        <v>3000</v>
      </c>
      <c r="D34" s="1">
        <v>0</v>
      </c>
      <c r="E34" s="1">
        <v>4974</v>
      </c>
    </row>
    <row r="35" spans="1:5" x14ac:dyDescent="0.25">
      <c r="A35" t="s">
        <v>44</v>
      </c>
      <c r="B35" t="s">
        <v>45</v>
      </c>
      <c r="C35" s="1">
        <v>500</v>
      </c>
      <c r="D35" s="1">
        <v>0</v>
      </c>
      <c r="E35" s="1">
        <v>489</v>
      </c>
    </row>
    <row r="36" spans="1:5" x14ac:dyDescent="0.25">
      <c r="A36" t="s">
        <v>46</v>
      </c>
      <c r="B36" t="s">
        <v>112</v>
      </c>
      <c r="C36" s="1">
        <v>5000</v>
      </c>
      <c r="D36" s="1">
        <v>1742</v>
      </c>
      <c r="E36" s="1">
        <v>409</v>
      </c>
    </row>
    <row r="37" spans="1:5" x14ac:dyDescent="0.25">
      <c r="A37" t="s">
        <v>48</v>
      </c>
      <c r="B37" t="s">
        <v>49</v>
      </c>
      <c r="C37" s="1">
        <v>5000</v>
      </c>
      <c r="D37" s="1">
        <v>744</v>
      </c>
      <c r="E37" s="1">
        <v>145</v>
      </c>
    </row>
    <row r="38" spans="1:5" x14ac:dyDescent="0.25">
      <c r="A38" s="9">
        <v>6602</v>
      </c>
      <c r="B38" t="s">
        <v>78</v>
      </c>
      <c r="C38" s="1">
        <v>0</v>
      </c>
      <c r="D38" s="1">
        <v>500</v>
      </c>
      <c r="E38" s="1">
        <v>0</v>
      </c>
    </row>
    <row r="39" spans="1:5" x14ac:dyDescent="0.25">
      <c r="A39" s="9">
        <v>6603</v>
      </c>
      <c r="B39" t="s">
        <v>90</v>
      </c>
      <c r="C39" s="1">
        <v>3500</v>
      </c>
      <c r="D39" s="1">
        <v>2828</v>
      </c>
      <c r="E39" s="1">
        <v>2250</v>
      </c>
    </row>
    <row r="40" spans="1:5" x14ac:dyDescent="0.25">
      <c r="A40" s="9">
        <v>6604</v>
      </c>
      <c r="B40" t="s">
        <v>102</v>
      </c>
      <c r="C40" s="1">
        <v>10000</v>
      </c>
      <c r="D40" s="1">
        <v>2101</v>
      </c>
      <c r="E40" s="1">
        <v>0</v>
      </c>
    </row>
    <row r="41" spans="1:5" x14ac:dyDescent="0.25">
      <c r="A41" s="9">
        <v>6610</v>
      </c>
      <c r="B41" t="s">
        <v>96</v>
      </c>
      <c r="C41" s="1">
        <v>0</v>
      </c>
      <c r="D41" s="1">
        <v>0</v>
      </c>
      <c r="E41" s="1">
        <v>0</v>
      </c>
    </row>
    <row r="42" spans="1:5" x14ac:dyDescent="0.25">
      <c r="A42" s="9" t="s">
        <v>52</v>
      </c>
      <c r="B42" t="s">
        <v>103</v>
      </c>
      <c r="C42" s="1">
        <v>0</v>
      </c>
      <c r="D42" s="1">
        <v>1125</v>
      </c>
      <c r="E42" s="1">
        <v>15795</v>
      </c>
    </row>
    <row r="43" spans="1:5" x14ac:dyDescent="0.25">
      <c r="A43" s="9">
        <v>6810</v>
      </c>
      <c r="B43" t="s">
        <v>91</v>
      </c>
      <c r="C43" s="1">
        <v>2500</v>
      </c>
      <c r="D43" s="1">
        <v>1682</v>
      </c>
      <c r="E43" s="1">
        <v>410</v>
      </c>
    </row>
    <row r="44" spans="1:5" x14ac:dyDescent="0.25">
      <c r="A44" s="9" t="s">
        <v>54</v>
      </c>
      <c r="B44" t="s">
        <v>55</v>
      </c>
      <c r="C44" s="1">
        <v>5000</v>
      </c>
      <c r="D44" s="1">
        <v>1396</v>
      </c>
      <c r="E44" s="1">
        <v>9187</v>
      </c>
    </row>
    <row r="45" spans="1:5" x14ac:dyDescent="0.25">
      <c r="A45" s="9" t="s">
        <v>56</v>
      </c>
      <c r="B45" t="s">
        <v>57</v>
      </c>
      <c r="C45" s="1">
        <v>500</v>
      </c>
      <c r="D45" s="1">
        <v>1198</v>
      </c>
      <c r="E45" s="1">
        <v>0</v>
      </c>
    </row>
    <row r="46" spans="1:5" x14ac:dyDescent="0.25">
      <c r="A46" s="9" t="s">
        <v>58</v>
      </c>
      <c r="B46" t="s">
        <v>59</v>
      </c>
      <c r="C46" s="1">
        <v>0</v>
      </c>
      <c r="D46" s="1">
        <v>0</v>
      </c>
      <c r="E46" s="1">
        <v>0</v>
      </c>
    </row>
    <row r="47" spans="1:5" x14ac:dyDescent="0.25">
      <c r="A47" s="9">
        <v>6871</v>
      </c>
      <c r="B47" t="s">
        <v>92</v>
      </c>
      <c r="C47" s="1">
        <v>500</v>
      </c>
      <c r="D47" s="1">
        <v>1206</v>
      </c>
      <c r="E47" s="1">
        <v>83</v>
      </c>
    </row>
    <row r="48" spans="1:5" x14ac:dyDescent="0.25">
      <c r="A48" s="9">
        <v>6940</v>
      </c>
      <c r="B48" t="s">
        <v>104</v>
      </c>
      <c r="C48" s="1">
        <v>0</v>
      </c>
      <c r="D48" s="1">
        <v>174</v>
      </c>
      <c r="E48" s="1">
        <v>0</v>
      </c>
    </row>
    <row r="49" spans="1:5" x14ac:dyDescent="0.25">
      <c r="A49" s="9" t="s">
        <v>60</v>
      </c>
      <c r="B49" t="s">
        <v>61</v>
      </c>
      <c r="C49" s="1">
        <v>0</v>
      </c>
      <c r="D49" s="1">
        <v>250</v>
      </c>
      <c r="E49" s="1">
        <v>250</v>
      </c>
    </row>
    <row r="50" spans="1:5" x14ac:dyDescent="0.25">
      <c r="A50" s="9">
        <v>7420</v>
      </c>
      <c r="B50" t="s">
        <v>79</v>
      </c>
      <c r="C50" s="1">
        <v>0</v>
      </c>
      <c r="D50" s="1">
        <v>0</v>
      </c>
      <c r="E50" s="1">
        <v>0</v>
      </c>
    </row>
    <row r="51" spans="1:5" x14ac:dyDescent="0.25">
      <c r="A51" t="s">
        <v>62</v>
      </c>
      <c r="B51" t="s">
        <v>108</v>
      </c>
      <c r="C51" s="1">
        <v>16000</v>
      </c>
      <c r="D51" s="1">
        <v>12515</v>
      </c>
      <c r="E51" s="1">
        <v>9500</v>
      </c>
    </row>
    <row r="52" spans="1:5" x14ac:dyDescent="0.25">
      <c r="A52" s="9">
        <v>7771</v>
      </c>
      <c r="B52" t="s">
        <v>109</v>
      </c>
      <c r="C52" s="1">
        <v>500</v>
      </c>
      <c r="D52" s="1">
        <v>334</v>
      </c>
      <c r="E52" s="1">
        <v>0</v>
      </c>
    </row>
    <row r="53" spans="1:5" x14ac:dyDescent="0.25">
      <c r="A53" s="9">
        <v>7790</v>
      </c>
      <c r="B53" t="s">
        <v>80</v>
      </c>
      <c r="C53" s="1">
        <v>0</v>
      </c>
      <c r="D53" s="1">
        <v>0</v>
      </c>
      <c r="E53" s="1">
        <v>550</v>
      </c>
    </row>
    <row r="54" spans="1:5" x14ac:dyDescent="0.25">
      <c r="A54" t="s">
        <v>64</v>
      </c>
      <c r="B54" t="s">
        <v>65</v>
      </c>
      <c r="C54" s="1">
        <v>0</v>
      </c>
      <c r="D54" s="1">
        <v>-1</v>
      </c>
      <c r="E54" s="1">
        <v>-74</v>
      </c>
    </row>
    <row r="55" spans="1:5" x14ac:dyDescent="0.25">
      <c r="A55" s="4" t="s">
        <v>66</v>
      </c>
      <c r="B55" s="4" t="s">
        <v>67</v>
      </c>
      <c r="C55" s="5">
        <v>0</v>
      </c>
      <c r="D55" s="5">
        <v>3</v>
      </c>
      <c r="E55" s="5">
        <v>77</v>
      </c>
    </row>
    <row r="56" spans="1:5" x14ac:dyDescent="0.25">
      <c r="B56" s="2" t="s">
        <v>72</v>
      </c>
      <c r="C56" s="3">
        <f>SUM(C26:C55)</f>
        <v>147247</v>
      </c>
      <c r="D56" s="3">
        <f t="shared" ref="D56:E56" si="0">SUM(D26:D55)</f>
        <v>104285</v>
      </c>
      <c r="E56" s="3">
        <f t="shared" si="0"/>
        <v>289622</v>
      </c>
    </row>
    <row r="57" spans="1:5" x14ac:dyDescent="0.25">
      <c r="C57" s="1"/>
      <c r="D57" s="1"/>
      <c r="E57" s="1"/>
    </row>
    <row r="58" spans="1:5" x14ac:dyDescent="0.25">
      <c r="A58" s="2" t="s">
        <v>68</v>
      </c>
      <c r="B58" s="2" t="s">
        <v>73</v>
      </c>
      <c r="C58" s="3">
        <f>C56+C24</f>
        <v>25011.324999999997</v>
      </c>
      <c r="D58" s="3">
        <f>D56+D24</f>
        <v>-168442</v>
      </c>
      <c r="E58" s="3">
        <f>E56+E24</f>
        <v>1720</v>
      </c>
    </row>
    <row r="61" spans="1:5" x14ac:dyDescent="0.25">
      <c r="B61" t="s">
        <v>94</v>
      </c>
      <c r="C61" s="11">
        <f>(C62/C6)*-1</f>
        <v>0.33333333333333331</v>
      </c>
      <c r="D61" s="11">
        <f>(D62/D6)*-1</f>
        <v>0.50610820244328103</v>
      </c>
      <c r="E61" s="11">
        <f>(E62/E6)*-1</f>
        <v>0.37685639405953902</v>
      </c>
    </row>
    <row r="62" spans="1:5" x14ac:dyDescent="0.25">
      <c r="A62" s="4"/>
      <c r="B62" s="4" t="s">
        <v>93</v>
      </c>
      <c r="C62" s="5">
        <f>(C6+C26)*-1</f>
        <v>10000</v>
      </c>
      <c r="D62" s="5">
        <f>(D6+D26)*-1</f>
        <v>2900</v>
      </c>
      <c r="E62" s="5">
        <f>(E6+E26)*-1</f>
        <v>5608</v>
      </c>
    </row>
    <row r="63" spans="1:5" x14ac:dyDescent="0.25">
      <c r="B63" s="2"/>
      <c r="C63" s="3"/>
      <c r="D63" s="3"/>
      <c r="E63" s="3"/>
    </row>
  </sheetData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Normal="100" workbookViewId="0">
      <selection activeCell="D57" sqref="D57"/>
    </sheetView>
  </sheetViews>
  <sheetFormatPr baseColWidth="10" defaultColWidth="9.140625" defaultRowHeight="15" x14ac:dyDescent="0.25"/>
  <cols>
    <col min="2" max="2" width="32.140625" bestFit="1" customWidth="1"/>
    <col min="3" max="3" width="24.28515625" customWidth="1"/>
    <col min="4" max="4" width="17.28515625" bestFit="1" customWidth="1"/>
    <col min="5" max="5" width="14.85546875" bestFit="1" customWidth="1"/>
  </cols>
  <sheetData>
    <row r="1" spans="1:5" ht="23.25" x14ac:dyDescent="0.35">
      <c r="A1" s="8" t="s">
        <v>84</v>
      </c>
      <c r="B1" s="7"/>
      <c r="C1" s="7"/>
      <c r="D1" s="7"/>
      <c r="E1" s="7"/>
    </row>
    <row r="2" spans="1:5" ht="23.25" x14ac:dyDescent="0.35">
      <c r="A2" s="8" t="s">
        <v>99</v>
      </c>
      <c r="B2" s="7"/>
      <c r="C2" s="7"/>
      <c r="D2" s="7"/>
      <c r="E2" s="7"/>
    </row>
    <row r="4" spans="1:5" x14ac:dyDescent="0.25">
      <c r="A4" s="2" t="s">
        <v>1</v>
      </c>
      <c r="B4" s="2" t="s">
        <v>2</v>
      </c>
      <c r="C4" s="6" t="s">
        <v>95</v>
      </c>
      <c r="D4" s="2">
        <v>2015</v>
      </c>
      <c r="E4" s="2" t="s">
        <v>85</v>
      </c>
    </row>
    <row r="5" spans="1:5" x14ac:dyDescent="0.25">
      <c r="A5" t="s">
        <v>4</v>
      </c>
      <c r="B5" t="s">
        <v>3</v>
      </c>
      <c r="C5" s="1">
        <v>0</v>
      </c>
      <c r="D5" s="1">
        <v>0</v>
      </c>
      <c r="E5" s="1">
        <f>C5-D5</f>
        <v>0</v>
      </c>
    </row>
    <row r="6" spans="1:5" x14ac:dyDescent="0.25">
      <c r="A6" t="s">
        <v>5</v>
      </c>
      <c r="B6" t="s">
        <v>6</v>
      </c>
      <c r="C6" s="1">
        <v>-30000</v>
      </c>
      <c r="D6" s="1">
        <v>-5730</v>
      </c>
      <c r="E6" s="1">
        <f t="shared" ref="E6:E22" si="0">C6-D6</f>
        <v>-24270</v>
      </c>
    </row>
    <row r="7" spans="1:5" x14ac:dyDescent="0.25">
      <c r="A7" t="s">
        <v>7</v>
      </c>
      <c r="B7" t="s">
        <v>8</v>
      </c>
      <c r="C7" s="1">
        <v>-25000</v>
      </c>
      <c r="D7" s="1">
        <v>-21600</v>
      </c>
      <c r="E7" s="1">
        <f t="shared" si="0"/>
        <v>-3400</v>
      </c>
    </row>
    <row r="8" spans="1:5" x14ac:dyDescent="0.25">
      <c r="A8" t="s">
        <v>9</v>
      </c>
      <c r="B8" t="s">
        <v>10</v>
      </c>
      <c r="C8" s="1">
        <v>-1500</v>
      </c>
      <c r="D8" s="1">
        <v>-200</v>
      </c>
      <c r="E8" s="1">
        <f t="shared" si="0"/>
        <v>-1300</v>
      </c>
    </row>
    <row r="9" spans="1:5" x14ac:dyDescent="0.25">
      <c r="A9" t="s">
        <v>11</v>
      </c>
      <c r="B9" t="s">
        <v>12</v>
      </c>
      <c r="C9" s="1">
        <v>-3000</v>
      </c>
      <c r="D9" s="1">
        <v>-1500</v>
      </c>
      <c r="E9" s="1">
        <f t="shared" si="0"/>
        <v>-1500</v>
      </c>
    </row>
    <row r="10" spans="1:5" x14ac:dyDescent="0.25">
      <c r="A10" t="s">
        <v>13</v>
      </c>
      <c r="B10" t="s">
        <v>14</v>
      </c>
      <c r="C10" s="1">
        <v>-4000</v>
      </c>
      <c r="D10" s="1">
        <v>0</v>
      </c>
      <c r="E10" s="1">
        <f t="shared" si="0"/>
        <v>-4000</v>
      </c>
    </row>
    <row r="11" spans="1:5" x14ac:dyDescent="0.25">
      <c r="A11" s="9">
        <v>3110</v>
      </c>
      <c r="B11" t="s">
        <v>86</v>
      </c>
      <c r="C11" s="1">
        <v>-80000</v>
      </c>
      <c r="D11" s="1">
        <v>-50000</v>
      </c>
      <c r="E11" s="1">
        <f t="shared" si="0"/>
        <v>-30000</v>
      </c>
    </row>
    <row r="12" spans="1:5" x14ac:dyDescent="0.25">
      <c r="A12" t="s">
        <v>17</v>
      </c>
      <c r="B12" t="s">
        <v>18</v>
      </c>
      <c r="C12" s="1">
        <v>-20000</v>
      </c>
      <c r="D12" s="1">
        <v>-11000</v>
      </c>
      <c r="E12" s="1">
        <f t="shared" si="0"/>
        <v>-9000</v>
      </c>
    </row>
    <row r="13" spans="1:5" x14ac:dyDescent="0.25">
      <c r="A13" t="s">
        <v>19</v>
      </c>
      <c r="B13" t="s">
        <v>100</v>
      </c>
      <c r="C13" s="1">
        <v>0</v>
      </c>
      <c r="D13" s="1">
        <v>-13520</v>
      </c>
      <c r="E13" s="1">
        <f t="shared" si="0"/>
        <v>13520</v>
      </c>
    </row>
    <row r="14" spans="1:5" x14ac:dyDescent="0.25">
      <c r="A14" t="s">
        <v>21</v>
      </c>
      <c r="B14" t="s">
        <v>22</v>
      </c>
      <c r="C14" s="1">
        <v>-2500</v>
      </c>
      <c r="D14" s="1">
        <v>-10046</v>
      </c>
      <c r="E14" s="1">
        <f t="shared" si="0"/>
        <v>7546</v>
      </c>
    </row>
    <row r="15" spans="1:5" x14ac:dyDescent="0.25">
      <c r="A15" t="s">
        <v>23</v>
      </c>
      <c r="B15" t="s">
        <v>24</v>
      </c>
      <c r="C15" s="1">
        <v>0</v>
      </c>
      <c r="D15" s="1">
        <v>-100000</v>
      </c>
      <c r="E15" s="1">
        <f t="shared" si="0"/>
        <v>100000</v>
      </c>
    </row>
    <row r="16" spans="1:5" x14ac:dyDescent="0.25">
      <c r="A16" t="s">
        <v>25</v>
      </c>
      <c r="B16" t="s">
        <v>26</v>
      </c>
      <c r="C16" s="1">
        <v>-10000</v>
      </c>
      <c r="D16" s="1">
        <v>-14100</v>
      </c>
      <c r="E16" s="1">
        <f t="shared" si="0"/>
        <v>4100</v>
      </c>
    </row>
    <row r="17" spans="1:5" x14ac:dyDescent="0.25">
      <c r="A17" t="s">
        <v>27</v>
      </c>
      <c r="B17" t="s">
        <v>28</v>
      </c>
      <c r="C17" s="1">
        <v>0</v>
      </c>
      <c r="D17" s="1">
        <v>0</v>
      </c>
      <c r="E17" s="1">
        <f t="shared" si="0"/>
        <v>0</v>
      </c>
    </row>
    <row r="18" spans="1:5" x14ac:dyDescent="0.25">
      <c r="A18" s="9">
        <v>3190</v>
      </c>
      <c r="B18" t="s">
        <v>30</v>
      </c>
      <c r="C18" s="1">
        <v>-20000</v>
      </c>
      <c r="D18" s="1">
        <v>-26590</v>
      </c>
      <c r="E18" s="1">
        <f t="shared" si="0"/>
        <v>6590</v>
      </c>
    </row>
    <row r="19" spans="1:5" x14ac:dyDescent="0.25">
      <c r="A19" s="9">
        <v>3200</v>
      </c>
      <c r="B19" t="s">
        <v>88</v>
      </c>
      <c r="C19" s="1">
        <v>0</v>
      </c>
      <c r="D19" s="1">
        <v>0</v>
      </c>
      <c r="E19" s="1">
        <f t="shared" si="0"/>
        <v>0</v>
      </c>
    </row>
    <row r="20" spans="1:5" x14ac:dyDescent="0.25">
      <c r="A20" s="9">
        <v>3400</v>
      </c>
      <c r="B20" t="s">
        <v>87</v>
      </c>
      <c r="C20" s="1">
        <v>-2000</v>
      </c>
      <c r="D20" s="1">
        <v>0</v>
      </c>
      <c r="E20" s="1">
        <f t="shared" si="0"/>
        <v>-2000</v>
      </c>
    </row>
    <row r="21" spans="1:5" x14ac:dyDescent="0.25">
      <c r="A21" s="9">
        <v>3510</v>
      </c>
      <c r="B21" t="s">
        <v>97</v>
      </c>
      <c r="C21" s="1">
        <v>-15900</v>
      </c>
      <c r="D21" s="1">
        <v>-15711</v>
      </c>
      <c r="E21" s="1">
        <f t="shared" si="0"/>
        <v>-189</v>
      </c>
    </row>
    <row r="22" spans="1:5" x14ac:dyDescent="0.25">
      <c r="A22" s="10">
        <v>3800</v>
      </c>
      <c r="B22" s="4" t="s">
        <v>98</v>
      </c>
      <c r="C22" s="5">
        <v>-3000</v>
      </c>
      <c r="D22" s="5">
        <v>-3000</v>
      </c>
      <c r="E22" s="5">
        <f t="shared" si="0"/>
        <v>0</v>
      </c>
    </row>
    <row r="23" spans="1:5" x14ac:dyDescent="0.25">
      <c r="B23" s="2" t="s">
        <v>69</v>
      </c>
      <c r="C23" s="3">
        <f>SUM(C5:C22)</f>
        <v>-216900</v>
      </c>
      <c r="D23" s="3">
        <f>SUM(D5:D22)</f>
        <v>-272997</v>
      </c>
      <c r="E23" s="3">
        <f>SUM(E5:E22)</f>
        <v>56097</v>
      </c>
    </row>
    <row r="24" spans="1:5" x14ac:dyDescent="0.25">
      <c r="C24" s="1"/>
      <c r="D24" s="1"/>
      <c r="E24" s="1"/>
    </row>
    <row r="25" spans="1:5" x14ac:dyDescent="0.25">
      <c r="A25" t="s">
        <v>31</v>
      </c>
      <c r="B25" t="s">
        <v>32</v>
      </c>
      <c r="C25" s="1">
        <v>20000</v>
      </c>
      <c r="D25" s="1">
        <v>2830</v>
      </c>
      <c r="E25" s="1">
        <f>D25-C25</f>
        <v>-17170</v>
      </c>
    </row>
    <row r="26" spans="1:5" x14ac:dyDescent="0.25">
      <c r="A26" t="s">
        <v>33</v>
      </c>
      <c r="B26" t="s">
        <v>34</v>
      </c>
      <c r="C26" s="1">
        <v>1000</v>
      </c>
      <c r="D26" s="1">
        <v>0</v>
      </c>
      <c r="E26" s="1">
        <f t="shared" ref="E26:E53" si="1">D26-C26</f>
        <v>-1000</v>
      </c>
    </row>
    <row r="27" spans="1:5" x14ac:dyDescent="0.25">
      <c r="A27">
        <v>4140</v>
      </c>
      <c r="B27" t="s">
        <v>101</v>
      </c>
      <c r="C27" s="1">
        <v>0</v>
      </c>
      <c r="D27" s="1">
        <v>14745</v>
      </c>
      <c r="E27" s="1">
        <f t="shared" si="1"/>
        <v>14745</v>
      </c>
    </row>
    <row r="28" spans="1:5" x14ac:dyDescent="0.25">
      <c r="A28" t="s">
        <v>36</v>
      </c>
      <c r="B28" t="s">
        <v>37</v>
      </c>
      <c r="C28" s="1">
        <v>0</v>
      </c>
      <c r="D28" s="1">
        <v>0</v>
      </c>
      <c r="E28" s="1">
        <f t="shared" si="1"/>
        <v>0</v>
      </c>
    </row>
    <row r="29" spans="1:5" x14ac:dyDescent="0.25">
      <c r="A29" s="9">
        <v>6340</v>
      </c>
      <c r="B29" t="s">
        <v>83</v>
      </c>
      <c r="C29" s="1">
        <v>5000</v>
      </c>
      <c r="D29" s="1">
        <v>0</v>
      </c>
      <c r="E29" s="1">
        <f t="shared" si="1"/>
        <v>-5000</v>
      </c>
    </row>
    <row r="30" spans="1:5" x14ac:dyDescent="0.25">
      <c r="A30" s="9">
        <v>6420</v>
      </c>
      <c r="B30" t="s">
        <v>89</v>
      </c>
      <c r="C30" s="1">
        <v>2400</v>
      </c>
      <c r="D30" s="1">
        <v>0</v>
      </c>
      <c r="E30" s="1">
        <f t="shared" si="1"/>
        <v>-2400</v>
      </c>
    </row>
    <row r="31" spans="1:5" x14ac:dyDescent="0.25">
      <c r="A31" t="s">
        <v>38</v>
      </c>
      <c r="B31" t="s">
        <v>39</v>
      </c>
      <c r="C31" s="1">
        <v>45000</v>
      </c>
      <c r="D31" s="1">
        <v>51253</v>
      </c>
      <c r="E31" s="1">
        <f t="shared" si="1"/>
        <v>6253</v>
      </c>
    </row>
    <row r="32" spans="1:5" x14ac:dyDescent="0.25">
      <c r="A32" t="s">
        <v>40</v>
      </c>
      <c r="B32" t="s">
        <v>41</v>
      </c>
      <c r="C32" s="1">
        <v>1500</v>
      </c>
      <c r="D32" s="1">
        <v>1083</v>
      </c>
      <c r="E32" s="1">
        <f t="shared" si="1"/>
        <v>-417</v>
      </c>
    </row>
    <row r="33" spans="1:5" x14ac:dyDescent="0.25">
      <c r="A33" t="s">
        <v>42</v>
      </c>
      <c r="B33" t="s">
        <v>43</v>
      </c>
      <c r="C33" s="1">
        <v>3000</v>
      </c>
      <c r="D33" s="1">
        <v>0</v>
      </c>
      <c r="E33" s="1">
        <f t="shared" si="1"/>
        <v>-3000</v>
      </c>
    </row>
    <row r="34" spans="1:5" x14ac:dyDescent="0.25">
      <c r="A34" t="s">
        <v>44</v>
      </c>
      <c r="B34" t="s">
        <v>45</v>
      </c>
      <c r="C34" s="1">
        <v>500</v>
      </c>
      <c r="D34" s="1">
        <v>0</v>
      </c>
      <c r="E34" s="1">
        <f t="shared" si="1"/>
        <v>-500</v>
      </c>
    </row>
    <row r="35" spans="1:5" x14ac:dyDescent="0.25">
      <c r="A35" t="s">
        <v>46</v>
      </c>
      <c r="B35" t="s">
        <v>47</v>
      </c>
      <c r="C35" s="1">
        <v>2500</v>
      </c>
      <c r="D35" s="1">
        <v>1742</v>
      </c>
      <c r="E35" s="1">
        <f t="shared" si="1"/>
        <v>-758</v>
      </c>
    </row>
    <row r="36" spans="1:5" x14ac:dyDescent="0.25">
      <c r="A36" t="s">
        <v>48</v>
      </c>
      <c r="B36" t="s">
        <v>49</v>
      </c>
      <c r="C36" s="1">
        <v>5000</v>
      </c>
      <c r="D36" s="1">
        <v>744</v>
      </c>
      <c r="E36" s="1">
        <f t="shared" si="1"/>
        <v>-4256</v>
      </c>
    </row>
    <row r="37" spans="1:5" x14ac:dyDescent="0.25">
      <c r="A37" s="9">
        <v>6602</v>
      </c>
      <c r="B37" t="s">
        <v>78</v>
      </c>
      <c r="C37" s="1">
        <v>6000</v>
      </c>
      <c r="D37" s="1">
        <v>500</v>
      </c>
      <c r="E37" s="1">
        <f t="shared" si="1"/>
        <v>-5500</v>
      </c>
    </row>
    <row r="38" spans="1:5" x14ac:dyDescent="0.25">
      <c r="A38" s="9">
        <v>6603</v>
      </c>
      <c r="B38" t="s">
        <v>90</v>
      </c>
      <c r="C38" s="1">
        <v>3500</v>
      </c>
      <c r="D38" s="1">
        <v>2828</v>
      </c>
      <c r="E38" s="1">
        <f t="shared" si="1"/>
        <v>-672</v>
      </c>
    </row>
    <row r="39" spans="1:5" x14ac:dyDescent="0.25">
      <c r="A39" s="9">
        <v>6604</v>
      </c>
      <c r="B39" t="s">
        <v>102</v>
      </c>
      <c r="C39" s="1"/>
      <c r="D39" s="1">
        <v>2101</v>
      </c>
      <c r="E39" s="1">
        <f t="shared" si="1"/>
        <v>2101</v>
      </c>
    </row>
    <row r="40" spans="1:5" x14ac:dyDescent="0.25">
      <c r="A40" s="9" t="s">
        <v>52</v>
      </c>
      <c r="B40" t="s">
        <v>103</v>
      </c>
      <c r="C40" s="1">
        <v>0</v>
      </c>
      <c r="D40" s="1">
        <v>1125</v>
      </c>
      <c r="E40" s="1">
        <f t="shared" si="1"/>
        <v>1125</v>
      </c>
    </row>
    <row r="41" spans="1:5" x14ac:dyDescent="0.25">
      <c r="A41" s="9">
        <v>6810</v>
      </c>
      <c r="B41" t="s">
        <v>91</v>
      </c>
      <c r="C41" s="1">
        <v>500</v>
      </c>
      <c r="D41" s="1">
        <v>1682</v>
      </c>
      <c r="E41" s="1">
        <f t="shared" si="1"/>
        <v>1182</v>
      </c>
    </row>
    <row r="42" spans="1:5" x14ac:dyDescent="0.25">
      <c r="A42" s="9" t="s">
        <v>54</v>
      </c>
      <c r="B42" t="s">
        <v>55</v>
      </c>
      <c r="C42" s="1">
        <v>5000</v>
      </c>
      <c r="D42" s="1">
        <v>1396</v>
      </c>
      <c r="E42" s="1">
        <f t="shared" si="1"/>
        <v>-3604</v>
      </c>
    </row>
    <row r="43" spans="1:5" x14ac:dyDescent="0.25">
      <c r="A43" s="9" t="s">
        <v>56</v>
      </c>
      <c r="B43" t="s">
        <v>57</v>
      </c>
      <c r="C43" s="1">
        <v>500</v>
      </c>
      <c r="D43" s="1">
        <v>1198</v>
      </c>
      <c r="E43" s="1">
        <f t="shared" si="1"/>
        <v>698</v>
      </c>
    </row>
    <row r="44" spans="1:5" x14ac:dyDescent="0.25">
      <c r="A44" s="9" t="s">
        <v>58</v>
      </c>
      <c r="B44" t="s">
        <v>59</v>
      </c>
      <c r="C44" s="1">
        <v>5000</v>
      </c>
      <c r="D44" s="1">
        <v>0</v>
      </c>
      <c r="E44" s="1">
        <f t="shared" si="1"/>
        <v>-5000</v>
      </c>
    </row>
    <row r="45" spans="1:5" x14ac:dyDescent="0.25">
      <c r="A45" s="9">
        <v>6871</v>
      </c>
      <c r="B45" t="s">
        <v>92</v>
      </c>
      <c r="C45" s="1">
        <v>500</v>
      </c>
      <c r="D45" s="1">
        <v>1206</v>
      </c>
      <c r="E45" s="1">
        <f t="shared" si="1"/>
        <v>706</v>
      </c>
    </row>
    <row r="46" spans="1:5" x14ac:dyDescent="0.25">
      <c r="A46" s="9">
        <v>6940</v>
      </c>
      <c r="B46" t="s">
        <v>104</v>
      </c>
      <c r="C46" s="1"/>
      <c r="D46" s="1">
        <v>174</v>
      </c>
      <c r="E46" s="1">
        <f t="shared" si="1"/>
        <v>174</v>
      </c>
    </row>
    <row r="47" spans="1:5" x14ac:dyDescent="0.25">
      <c r="A47" s="9" t="s">
        <v>60</v>
      </c>
      <c r="B47" t="s">
        <v>61</v>
      </c>
      <c r="C47" s="1">
        <v>250</v>
      </c>
      <c r="D47" s="1">
        <v>0</v>
      </c>
      <c r="E47" s="1">
        <f t="shared" si="1"/>
        <v>-250</v>
      </c>
    </row>
    <row r="48" spans="1:5" x14ac:dyDescent="0.25">
      <c r="A48" s="9">
        <v>7420</v>
      </c>
      <c r="B48" t="s">
        <v>79</v>
      </c>
      <c r="C48" s="1"/>
      <c r="D48" s="1">
        <v>0</v>
      </c>
      <c r="E48" s="1">
        <f t="shared" si="1"/>
        <v>0</v>
      </c>
    </row>
    <row r="49" spans="1:5" x14ac:dyDescent="0.25">
      <c r="A49" t="s">
        <v>62</v>
      </c>
      <c r="B49" t="s">
        <v>63</v>
      </c>
      <c r="C49" s="1">
        <v>9750</v>
      </c>
      <c r="D49" s="1">
        <v>2815</v>
      </c>
      <c r="E49" s="1">
        <f t="shared" si="1"/>
        <v>-6935</v>
      </c>
    </row>
    <row r="50" spans="1:5" x14ac:dyDescent="0.25">
      <c r="A50" s="9">
        <v>7771</v>
      </c>
      <c r="B50" t="s">
        <v>105</v>
      </c>
      <c r="C50" s="1"/>
      <c r="D50" s="1">
        <v>334</v>
      </c>
      <c r="E50" s="1">
        <f t="shared" si="1"/>
        <v>334</v>
      </c>
    </row>
    <row r="51" spans="1:5" x14ac:dyDescent="0.25">
      <c r="A51" s="9">
        <v>7790</v>
      </c>
      <c r="B51" t="s">
        <v>80</v>
      </c>
      <c r="C51" s="1">
        <v>0</v>
      </c>
      <c r="D51" s="1">
        <v>0</v>
      </c>
      <c r="E51" s="1">
        <f t="shared" si="1"/>
        <v>0</v>
      </c>
    </row>
    <row r="52" spans="1:5" x14ac:dyDescent="0.25">
      <c r="A52" t="s">
        <v>64</v>
      </c>
      <c r="B52" t="s">
        <v>65</v>
      </c>
      <c r="C52" s="1">
        <v>0</v>
      </c>
      <c r="D52" s="1">
        <v>-1</v>
      </c>
      <c r="E52" s="1">
        <f t="shared" si="1"/>
        <v>-1</v>
      </c>
    </row>
    <row r="53" spans="1:5" x14ac:dyDescent="0.25">
      <c r="A53" s="4" t="s">
        <v>66</v>
      </c>
      <c r="B53" s="4" t="s">
        <v>67</v>
      </c>
      <c r="C53" s="5">
        <v>0</v>
      </c>
      <c r="D53" s="5">
        <v>3</v>
      </c>
      <c r="E53" s="1">
        <f t="shared" si="1"/>
        <v>3</v>
      </c>
    </row>
    <row r="54" spans="1:5" x14ac:dyDescent="0.25">
      <c r="B54" s="2" t="s">
        <v>72</v>
      </c>
      <c r="C54" s="3">
        <f>SUM(C25:C53)</f>
        <v>116900</v>
      </c>
      <c r="D54" s="3">
        <f t="shared" ref="D54:E54" si="2">SUM(D25:D53)</f>
        <v>87758</v>
      </c>
      <c r="E54" s="3">
        <f t="shared" si="2"/>
        <v>-29142</v>
      </c>
    </row>
    <row r="55" spans="1:5" x14ac:dyDescent="0.25">
      <c r="C55" s="1"/>
      <c r="D55" s="1"/>
      <c r="E55" s="1"/>
    </row>
    <row r="56" spans="1:5" x14ac:dyDescent="0.25">
      <c r="A56" s="2" t="s">
        <v>68</v>
      </c>
      <c r="B56" s="2" t="s">
        <v>73</v>
      </c>
      <c r="C56" s="3">
        <f>C54+C23</f>
        <v>-100000</v>
      </c>
      <c r="D56" s="3">
        <f>D54+D23</f>
        <v>-185239</v>
      </c>
      <c r="E56" s="3">
        <f>E54+E23</f>
        <v>26955</v>
      </c>
    </row>
    <row r="59" spans="1:5" x14ac:dyDescent="0.25">
      <c r="B59" t="s">
        <v>94</v>
      </c>
      <c r="C59" s="11">
        <f>(C60/C6)*-1</f>
        <v>0.33333333333333331</v>
      </c>
      <c r="D59" s="11">
        <f>(D60/D6)*-1</f>
        <v>0.50610820244328103</v>
      </c>
      <c r="E59" s="12">
        <f>D59-C59</f>
        <v>0.17277486910994772</v>
      </c>
    </row>
    <row r="60" spans="1:5" x14ac:dyDescent="0.25">
      <c r="A60" s="4"/>
      <c r="B60" s="4" t="s">
        <v>93</v>
      </c>
      <c r="C60" s="5">
        <f>(C6+C25)*-1</f>
        <v>10000</v>
      </c>
      <c r="D60" s="5">
        <f>(D6+D25)*-1</f>
        <v>2900</v>
      </c>
      <c r="E60" s="5">
        <f>D60-C60</f>
        <v>-7100</v>
      </c>
    </row>
    <row r="61" spans="1:5" x14ac:dyDescent="0.25">
      <c r="B61" s="2"/>
      <c r="C61" s="3"/>
      <c r="D61" s="3">
        <f t="shared" ref="D61:E61" si="3">SUM(D59:D60)</f>
        <v>2900.5061082024431</v>
      </c>
      <c r="E61" s="3">
        <f t="shared" si="3"/>
        <v>-7099.8272251308899</v>
      </c>
    </row>
  </sheetData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zoomScaleNormal="100" workbookViewId="0">
      <selection activeCell="C32" sqref="C32"/>
    </sheetView>
  </sheetViews>
  <sheetFormatPr baseColWidth="10" defaultColWidth="9.140625" defaultRowHeight="15" x14ac:dyDescent="0.25"/>
  <cols>
    <col min="2" max="2" width="32.140625" bestFit="1" customWidth="1"/>
    <col min="3" max="3" width="24.28515625" customWidth="1"/>
    <col min="4" max="4" width="17.28515625" bestFit="1" customWidth="1"/>
    <col min="5" max="5" width="14.85546875" bestFit="1" customWidth="1"/>
  </cols>
  <sheetData>
    <row r="1" spans="1:5" ht="23.25" x14ac:dyDescent="0.35">
      <c r="A1" s="8" t="s">
        <v>84</v>
      </c>
      <c r="B1" s="7"/>
      <c r="C1" s="7"/>
      <c r="D1" s="7"/>
      <c r="E1" s="7"/>
    </row>
    <row r="2" spans="1:5" ht="23.25" x14ac:dyDescent="0.35">
      <c r="A2" s="8" t="s">
        <v>95</v>
      </c>
      <c r="B2" s="7"/>
      <c r="C2" s="7"/>
      <c r="D2" s="7"/>
      <c r="E2" s="7"/>
    </row>
    <row r="4" spans="1:5" x14ac:dyDescent="0.25">
      <c r="A4" s="2" t="s">
        <v>1</v>
      </c>
      <c r="B4" s="2" t="s">
        <v>2</v>
      </c>
      <c r="C4" s="6" t="s">
        <v>95</v>
      </c>
      <c r="D4" s="2">
        <v>2014</v>
      </c>
      <c r="E4" s="2">
        <v>2013</v>
      </c>
    </row>
    <row r="5" spans="1:5" x14ac:dyDescent="0.25">
      <c r="A5" t="s">
        <v>4</v>
      </c>
      <c r="B5" t="s">
        <v>3</v>
      </c>
      <c r="C5" s="1">
        <v>0</v>
      </c>
      <c r="D5" s="1">
        <v>-6130</v>
      </c>
      <c r="E5" s="1">
        <v>-6930</v>
      </c>
    </row>
    <row r="6" spans="1:5" x14ac:dyDescent="0.25">
      <c r="A6" t="s">
        <v>5</v>
      </c>
      <c r="B6" t="s">
        <v>6</v>
      </c>
      <c r="C6" s="1">
        <v>-30000</v>
      </c>
      <c r="D6" s="1">
        <v>-14881</v>
      </c>
      <c r="E6" s="1">
        <v>-18043</v>
      </c>
    </row>
    <row r="7" spans="1:5" x14ac:dyDescent="0.25">
      <c r="A7" t="s">
        <v>7</v>
      </c>
      <c r="B7" t="s">
        <v>8</v>
      </c>
      <c r="C7" s="1">
        <v>-25000</v>
      </c>
      <c r="D7" s="1">
        <v>-18180</v>
      </c>
      <c r="E7" s="1">
        <v>-16990</v>
      </c>
    </row>
    <row r="8" spans="1:5" x14ac:dyDescent="0.25">
      <c r="A8" t="s">
        <v>9</v>
      </c>
      <c r="B8" t="s">
        <v>10</v>
      </c>
      <c r="C8" s="1">
        <v>-1500</v>
      </c>
      <c r="D8" s="1">
        <v>-500</v>
      </c>
      <c r="E8" s="1">
        <v>-600</v>
      </c>
    </row>
    <row r="9" spans="1:5" x14ac:dyDescent="0.25">
      <c r="A9" t="s">
        <v>11</v>
      </c>
      <c r="B9" t="s">
        <v>12</v>
      </c>
      <c r="C9" s="1">
        <v>-3000</v>
      </c>
      <c r="D9" s="1">
        <v>-2500</v>
      </c>
      <c r="E9" s="1">
        <v>-2750</v>
      </c>
    </row>
    <row r="10" spans="1:5" x14ac:dyDescent="0.25">
      <c r="A10" t="s">
        <v>13</v>
      </c>
      <c r="B10" t="s">
        <v>14</v>
      </c>
      <c r="C10" s="1">
        <v>-4000</v>
      </c>
      <c r="D10" s="1">
        <v>-2700</v>
      </c>
      <c r="E10" s="1">
        <v>0</v>
      </c>
    </row>
    <row r="11" spans="1:5" x14ac:dyDescent="0.25">
      <c r="A11" s="9">
        <v>3110</v>
      </c>
      <c r="B11" t="s">
        <v>86</v>
      </c>
      <c r="C11" s="1">
        <v>-80000</v>
      </c>
      <c r="D11" s="1">
        <v>-73500</v>
      </c>
      <c r="E11" s="1">
        <v>0</v>
      </c>
    </row>
    <row r="12" spans="1:5" x14ac:dyDescent="0.25">
      <c r="A12" t="s">
        <v>17</v>
      </c>
      <c r="B12" t="s">
        <v>18</v>
      </c>
      <c r="C12" s="1">
        <v>-20000</v>
      </c>
      <c r="D12" s="1">
        <v>-3815</v>
      </c>
      <c r="E12" s="1">
        <v>-8000</v>
      </c>
    </row>
    <row r="13" spans="1:5" x14ac:dyDescent="0.25">
      <c r="A13" t="s">
        <v>21</v>
      </c>
      <c r="B13" t="s">
        <v>22</v>
      </c>
      <c r="C13" s="1">
        <v>-2500</v>
      </c>
      <c r="D13" s="1">
        <v>0</v>
      </c>
      <c r="E13" s="1">
        <v>-333</v>
      </c>
    </row>
    <row r="14" spans="1:5" x14ac:dyDescent="0.25">
      <c r="A14" t="s">
        <v>23</v>
      </c>
      <c r="B14" t="s">
        <v>24</v>
      </c>
      <c r="C14" s="1">
        <v>0</v>
      </c>
      <c r="D14" s="1">
        <v>-103500</v>
      </c>
      <c r="E14" s="1">
        <v>-10000</v>
      </c>
    </row>
    <row r="15" spans="1:5" x14ac:dyDescent="0.25">
      <c r="A15" t="s">
        <v>25</v>
      </c>
      <c r="B15" t="s">
        <v>26</v>
      </c>
      <c r="C15" s="1">
        <v>-10000</v>
      </c>
      <c r="D15" s="1">
        <v>-20000</v>
      </c>
      <c r="E15" s="1">
        <v>-17800</v>
      </c>
    </row>
    <row r="16" spans="1:5" x14ac:dyDescent="0.25">
      <c r="A16" t="s">
        <v>27</v>
      </c>
      <c r="B16" t="s">
        <v>28</v>
      </c>
      <c r="C16" s="1">
        <v>0</v>
      </c>
      <c r="D16" s="1">
        <v>-1500</v>
      </c>
      <c r="E16" s="1">
        <v>-1450</v>
      </c>
    </row>
    <row r="17" spans="1:5" x14ac:dyDescent="0.25">
      <c r="A17" s="9">
        <v>3181</v>
      </c>
      <c r="B17" t="s">
        <v>71</v>
      </c>
      <c r="C17" s="1">
        <v>0</v>
      </c>
      <c r="D17" s="1">
        <v>0</v>
      </c>
      <c r="E17" s="1">
        <v>-1589</v>
      </c>
    </row>
    <row r="18" spans="1:5" x14ac:dyDescent="0.25">
      <c r="A18" s="9">
        <v>3190</v>
      </c>
      <c r="B18" t="s">
        <v>30</v>
      </c>
      <c r="C18" s="1">
        <v>-20000</v>
      </c>
      <c r="D18" s="1">
        <v>-19158</v>
      </c>
      <c r="E18" s="1">
        <v>-13221</v>
      </c>
    </row>
    <row r="19" spans="1:5" x14ac:dyDescent="0.25">
      <c r="A19" s="9">
        <v>3200</v>
      </c>
      <c r="B19" t="s">
        <v>88</v>
      </c>
      <c r="C19" s="1">
        <v>0</v>
      </c>
      <c r="D19" s="1">
        <v>-11474</v>
      </c>
      <c r="E19" s="1">
        <v>0</v>
      </c>
    </row>
    <row r="20" spans="1:5" x14ac:dyDescent="0.25">
      <c r="A20" s="9">
        <v>3400</v>
      </c>
      <c r="B20" t="s">
        <v>87</v>
      </c>
      <c r="C20" s="1">
        <v>-2000</v>
      </c>
      <c r="D20" s="1">
        <v>-506</v>
      </c>
      <c r="E20" s="1">
        <v>0</v>
      </c>
    </row>
    <row r="21" spans="1:5" x14ac:dyDescent="0.25">
      <c r="A21" s="9">
        <v>3510</v>
      </c>
      <c r="B21" t="s">
        <v>97</v>
      </c>
      <c r="C21" s="13">
        <f>(-D52*0.055)+0.21+29</f>
        <v>-15900.000000000002</v>
      </c>
      <c r="D21" s="1">
        <v>-9558</v>
      </c>
      <c r="E21" s="1">
        <v>-2916</v>
      </c>
    </row>
    <row r="22" spans="1:5" x14ac:dyDescent="0.25">
      <c r="A22" s="10">
        <v>3800</v>
      </c>
      <c r="B22" s="4" t="s">
        <v>98</v>
      </c>
      <c r="C22" s="5">
        <v>-3000</v>
      </c>
      <c r="D22" s="5">
        <v>0</v>
      </c>
      <c r="E22" s="5">
        <v>0</v>
      </c>
    </row>
    <row r="23" spans="1:5" x14ac:dyDescent="0.25">
      <c r="B23" s="2" t="s">
        <v>69</v>
      </c>
      <c r="C23" s="3">
        <f>SUM(C5:C22)</f>
        <v>-216900</v>
      </c>
      <c r="D23" s="3">
        <f>SUM(D5:D22)</f>
        <v>-287902</v>
      </c>
      <c r="E23" s="3">
        <f>SUM(E5:E22)</f>
        <v>-100622</v>
      </c>
    </row>
    <row r="24" spans="1:5" x14ac:dyDescent="0.25">
      <c r="C24" s="1"/>
      <c r="D24" s="1"/>
      <c r="E24" s="1"/>
    </row>
    <row r="25" spans="1:5" x14ac:dyDescent="0.25">
      <c r="A25" t="s">
        <v>31</v>
      </c>
      <c r="B25" t="s">
        <v>32</v>
      </c>
      <c r="C25" s="1">
        <v>20000</v>
      </c>
      <c r="D25" s="1">
        <v>9273</v>
      </c>
      <c r="E25" s="1">
        <v>9296</v>
      </c>
    </row>
    <row r="26" spans="1:5" x14ac:dyDescent="0.25">
      <c r="A26" t="s">
        <v>33</v>
      </c>
      <c r="B26" t="s">
        <v>34</v>
      </c>
      <c r="C26" s="1">
        <v>1000</v>
      </c>
      <c r="D26" s="1">
        <v>160</v>
      </c>
      <c r="E26" s="1">
        <v>0</v>
      </c>
    </row>
    <row r="27" spans="1:5" x14ac:dyDescent="0.25">
      <c r="A27" t="s">
        <v>35</v>
      </c>
      <c r="B27" t="s">
        <v>3</v>
      </c>
      <c r="C27" s="1">
        <v>0</v>
      </c>
      <c r="D27" s="1">
        <v>8550</v>
      </c>
      <c r="E27" s="1">
        <v>6490</v>
      </c>
    </row>
    <row r="28" spans="1:5" x14ac:dyDescent="0.25">
      <c r="A28" t="s">
        <v>36</v>
      </c>
      <c r="B28" t="s">
        <v>37</v>
      </c>
      <c r="C28" s="1">
        <v>0</v>
      </c>
      <c r="D28" s="1">
        <v>0</v>
      </c>
      <c r="E28" s="1">
        <v>3000</v>
      </c>
    </row>
    <row r="29" spans="1:5" x14ac:dyDescent="0.25">
      <c r="A29" s="9">
        <v>6340</v>
      </c>
      <c r="B29" t="s">
        <v>83</v>
      </c>
      <c r="C29" s="1">
        <v>5000</v>
      </c>
      <c r="D29" s="1">
        <v>4733</v>
      </c>
      <c r="E29" s="1">
        <v>0</v>
      </c>
    </row>
    <row r="30" spans="1:5" x14ac:dyDescent="0.25">
      <c r="A30" s="9">
        <v>6420</v>
      </c>
      <c r="B30" t="s">
        <v>89</v>
      </c>
      <c r="C30" s="1">
        <v>2400</v>
      </c>
      <c r="D30" s="1">
        <v>177365</v>
      </c>
      <c r="E30" s="1">
        <v>0</v>
      </c>
    </row>
    <row r="31" spans="1:5" x14ac:dyDescent="0.25">
      <c r="A31" t="s">
        <v>38</v>
      </c>
      <c r="B31" t="s">
        <v>39</v>
      </c>
      <c r="C31" s="1">
        <v>45000</v>
      </c>
      <c r="D31" s="1">
        <v>43979</v>
      </c>
      <c r="E31" s="1">
        <v>0</v>
      </c>
    </row>
    <row r="32" spans="1:5" x14ac:dyDescent="0.25">
      <c r="A32" t="s">
        <v>40</v>
      </c>
      <c r="B32" t="s">
        <v>41</v>
      </c>
      <c r="C32" s="1">
        <v>1500</v>
      </c>
      <c r="D32" s="1">
        <v>1517</v>
      </c>
      <c r="E32" s="1">
        <v>145</v>
      </c>
    </row>
    <row r="33" spans="1:5" x14ac:dyDescent="0.25">
      <c r="A33" t="s">
        <v>42</v>
      </c>
      <c r="B33" t="s">
        <v>43</v>
      </c>
      <c r="C33" s="1">
        <v>3000</v>
      </c>
      <c r="D33" s="1">
        <v>4974</v>
      </c>
      <c r="E33" s="1">
        <v>0</v>
      </c>
    </row>
    <row r="34" spans="1:5" x14ac:dyDescent="0.25">
      <c r="A34" t="s">
        <v>44</v>
      </c>
      <c r="B34" t="s">
        <v>45</v>
      </c>
      <c r="C34" s="1">
        <v>500</v>
      </c>
      <c r="D34" s="1">
        <v>489</v>
      </c>
      <c r="E34" s="1">
        <v>0</v>
      </c>
    </row>
    <row r="35" spans="1:5" x14ac:dyDescent="0.25">
      <c r="A35" t="s">
        <v>46</v>
      </c>
      <c r="B35" t="s">
        <v>47</v>
      </c>
      <c r="C35" s="1">
        <v>2500</v>
      </c>
      <c r="D35" s="1">
        <v>409</v>
      </c>
      <c r="E35" s="1">
        <v>110</v>
      </c>
    </row>
    <row r="36" spans="1:5" x14ac:dyDescent="0.25">
      <c r="A36" t="s">
        <v>48</v>
      </c>
      <c r="B36" t="s">
        <v>49</v>
      </c>
      <c r="C36" s="1">
        <v>5000</v>
      </c>
      <c r="D36" s="1">
        <v>145</v>
      </c>
      <c r="E36" s="1">
        <v>587</v>
      </c>
    </row>
    <row r="37" spans="1:5" x14ac:dyDescent="0.25">
      <c r="A37" s="9">
        <v>6602</v>
      </c>
      <c r="B37" t="s">
        <v>78</v>
      </c>
      <c r="C37" s="1">
        <v>6000</v>
      </c>
      <c r="D37" s="1">
        <v>0</v>
      </c>
      <c r="E37" s="1">
        <v>5258</v>
      </c>
    </row>
    <row r="38" spans="1:5" x14ac:dyDescent="0.25">
      <c r="A38" s="9">
        <v>6603</v>
      </c>
      <c r="B38" t="s">
        <v>90</v>
      </c>
      <c r="C38" s="1">
        <v>3500</v>
      </c>
      <c r="D38" s="1">
        <v>2250</v>
      </c>
      <c r="E38" s="1">
        <v>0</v>
      </c>
    </row>
    <row r="39" spans="1:5" x14ac:dyDescent="0.25">
      <c r="A39" s="9">
        <v>6610</v>
      </c>
      <c r="B39" t="s">
        <v>96</v>
      </c>
      <c r="C39" s="1">
        <v>0</v>
      </c>
      <c r="D39" s="1">
        <v>0</v>
      </c>
      <c r="E39" s="1">
        <v>100469</v>
      </c>
    </row>
    <row r="40" spans="1:5" x14ac:dyDescent="0.25">
      <c r="A40" s="9" t="s">
        <v>52</v>
      </c>
      <c r="B40" t="s">
        <v>53</v>
      </c>
      <c r="C40" s="1">
        <v>0</v>
      </c>
      <c r="D40" s="1">
        <v>15795</v>
      </c>
      <c r="E40" s="1">
        <v>11184</v>
      </c>
    </row>
    <row r="41" spans="1:5" x14ac:dyDescent="0.25">
      <c r="A41" s="9">
        <v>6810</v>
      </c>
      <c r="B41" t="s">
        <v>91</v>
      </c>
      <c r="C41" s="1">
        <v>500</v>
      </c>
      <c r="D41" s="1">
        <v>410</v>
      </c>
      <c r="E41" s="1">
        <v>0</v>
      </c>
    </row>
    <row r="42" spans="1:5" x14ac:dyDescent="0.25">
      <c r="A42" s="9" t="s">
        <v>54</v>
      </c>
      <c r="B42" t="s">
        <v>55</v>
      </c>
      <c r="C42" s="1">
        <v>5000</v>
      </c>
      <c r="D42" s="1">
        <v>9187</v>
      </c>
      <c r="E42" s="1">
        <v>4067</v>
      </c>
    </row>
    <row r="43" spans="1:5" x14ac:dyDescent="0.25">
      <c r="A43" s="9" t="s">
        <v>56</v>
      </c>
      <c r="B43" t="s">
        <v>57</v>
      </c>
      <c r="C43" s="1">
        <v>500</v>
      </c>
      <c r="D43" s="1">
        <v>0</v>
      </c>
      <c r="E43" s="1">
        <v>755</v>
      </c>
    </row>
    <row r="44" spans="1:5" x14ac:dyDescent="0.25">
      <c r="A44" s="9" t="s">
        <v>58</v>
      </c>
      <c r="B44" t="s">
        <v>59</v>
      </c>
      <c r="C44" s="1">
        <v>5000</v>
      </c>
      <c r="D44" s="1">
        <v>0</v>
      </c>
      <c r="E44" s="1">
        <v>0</v>
      </c>
    </row>
    <row r="45" spans="1:5" x14ac:dyDescent="0.25">
      <c r="A45" s="9">
        <v>6871</v>
      </c>
      <c r="B45" t="s">
        <v>92</v>
      </c>
      <c r="C45" s="1">
        <v>500</v>
      </c>
      <c r="D45" s="1">
        <v>83</v>
      </c>
      <c r="E45" s="1">
        <v>0</v>
      </c>
    </row>
    <row r="46" spans="1:5" x14ac:dyDescent="0.25">
      <c r="A46" s="9" t="s">
        <v>60</v>
      </c>
      <c r="B46" t="s">
        <v>61</v>
      </c>
      <c r="C46" s="1">
        <v>250</v>
      </c>
      <c r="D46" s="1">
        <v>250</v>
      </c>
      <c r="E46" s="1">
        <v>750</v>
      </c>
    </row>
    <row r="47" spans="1:5" x14ac:dyDescent="0.25">
      <c r="A47" s="9">
        <v>7420</v>
      </c>
      <c r="B47" t="s">
        <v>79</v>
      </c>
      <c r="C47" s="1"/>
      <c r="D47" s="1">
        <v>0</v>
      </c>
      <c r="E47" s="1">
        <v>400</v>
      </c>
    </row>
    <row r="48" spans="1:5" x14ac:dyDescent="0.25">
      <c r="A48" t="s">
        <v>62</v>
      </c>
      <c r="B48" t="s">
        <v>63</v>
      </c>
      <c r="C48" s="1">
        <v>9750</v>
      </c>
      <c r="D48" s="1">
        <v>9500</v>
      </c>
      <c r="E48" s="1">
        <v>9200</v>
      </c>
    </row>
    <row r="49" spans="1:5" x14ac:dyDescent="0.25">
      <c r="A49" s="9">
        <v>7790</v>
      </c>
      <c r="B49" t="s">
        <v>80</v>
      </c>
      <c r="C49" s="1">
        <v>0</v>
      </c>
      <c r="D49" s="1">
        <v>550</v>
      </c>
      <c r="E49" s="1">
        <v>52</v>
      </c>
    </row>
    <row r="50" spans="1:5" x14ac:dyDescent="0.25">
      <c r="A50" t="s">
        <v>64</v>
      </c>
      <c r="B50" t="s">
        <v>65</v>
      </c>
      <c r="C50" s="1">
        <v>0</v>
      </c>
      <c r="D50" s="1">
        <v>-74</v>
      </c>
      <c r="E50" s="1">
        <v>-4</v>
      </c>
    </row>
    <row r="51" spans="1:5" x14ac:dyDescent="0.25">
      <c r="A51" s="4" t="s">
        <v>66</v>
      </c>
      <c r="B51" s="4" t="s">
        <v>67</v>
      </c>
      <c r="C51" s="5">
        <v>0</v>
      </c>
      <c r="D51" s="5">
        <v>77</v>
      </c>
      <c r="E51" s="1">
        <v>101</v>
      </c>
    </row>
    <row r="52" spans="1:5" x14ac:dyDescent="0.25">
      <c r="B52" s="2" t="s">
        <v>72</v>
      </c>
      <c r="C52" s="3">
        <f>SUM(C25:C51)</f>
        <v>116900</v>
      </c>
      <c r="D52" s="3">
        <f t="shared" ref="D52:E52" si="0">SUM(D25:D51)</f>
        <v>289622</v>
      </c>
      <c r="E52" s="3">
        <f t="shared" si="0"/>
        <v>151860</v>
      </c>
    </row>
    <row r="53" spans="1:5" x14ac:dyDescent="0.25">
      <c r="C53" s="1"/>
      <c r="D53" s="1"/>
      <c r="E53" s="1"/>
    </row>
    <row r="54" spans="1:5" x14ac:dyDescent="0.25">
      <c r="A54" s="2" t="s">
        <v>68</v>
      </c>
      <c r="B54" s="2" t="s">
        <v>73</v>
      </c>
      <c r="C54" s="3">
        <f>C52+C23</f>
        <v>-100000</v>
      </c>
      <c r="D54" s="3">
        <f>D52+D23</f>
        <v>1720</v>
      </c>
      <c r="E54" s="3">
        <f>E52+E23</f>
        <v>51238</v>
      </c>
    </row>
    <row r="57" spans="1:5" x14ac:dyDescent="0.25">
      <c r="B57" t="s">
        <v>94</v>
      </c>
      <c r="C57" s="11">
        <f>(C58/C6)*-1</f>
        <v>0.33333333333333331</v>
      </c>
      <c r="D57" s="11">
        <f>(D58/D6)*-1</f>
        <v>0.37685639405953902</v>
      </c>
      <c r="E57" s="11">
        <f>(E58/E6)*-1</f>
        <v>0.48478634373441226</v>
      </c>
    </row>
    <row r="58" spans="1:5" x14ac:dyDescent="0.25">
      <c r="A58" s="4"/>
      <c r="B58" s="4" t="s">
        <v>93</v>
      </c>
      <c r="C58" s="5">
        <f>(C6+C25)*-1</f>
        <v>10000</v>
      </c>
      <c r="D58" s="5">
        <f>(D6+D25)*-1</f>
        <v>5608</v>
      </c>
      <c r="E58" s="5">
        <f>(E6+E25)*-1</f>
        <v>8747</v>
      </c>
    </row>
    <row r="59" spans="1:5" x14ac:dyDescent="0.25">
      <c r="B59" s="2"/>
      <c r="C59" s="3"/>
      <c r="D59" s="3"/>
      <c r="E59" s="3"/>
    </row>
  </sheetData>
  <pageMargins left="0.7" right="0.7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workbookViewId="0">
      <selection activeCell="G43" sqref="G43"/>
    </sheetView>
  </sheetViews>
  <sheetFormatPr baseColWidth="10" defaultColWidth="9.140625" defaultRowHeight="15" x14ac:dyDescent="0.25"/>
  <cols>
    <col min="2" max="2" width="32.140625" bestFit="1" customWidth="1"/>
    <col min="3" max="3" width="24.28515625" customWidth="1"/>
    <col min="4" max="4" width="17.28515625" bestFit="1" customWidth="1"/>
    <col min="5" max="5" width="14.85546875" bestFit="1" customWidth="1"/>
  </cols>
  <sheetData>
    <row r="1" spans="1:5" ht="23.25" x14ac:dyDescent="0.35">
      <c r="A1" s="8" t="s">
        <v>84</v>
      </c>
      <c r="B1" s="7"/>
      <c r="C1" s="7"/>
      <c r="D1" s="7"/>
      <c r="E1" s="7"/>
    </row>
    <row r="2" spans="1:5" ht="23.25" x14ac:dyDescent="0.35">
      <c r="A2" s="8" t="s">
        <v>81</v>
      </c>
      <c r="B2" s="7"/>
      <c r="C2" s="7"/>
      <c r="D2" s="7"/>
      <c r="E2" s="7"/>
    </row>
    <row r="4" spans="1:5" x14ac:dyDescent="0.25">
      <c r="A4" s="2" t="s">
        <v>1</v>
      </c>
      <c r="B4" s="2" t="s">
        <v>2</v>
      </c>
      <c r="C4" s="6" t="s">
        <v>81</v>
      </c>
      <c r="D4" s="2">
        <v>2014</v>
      </c>
      <c r="E4" s="2" t="s">
        <v>85</v>
      </c>
    </row>
    <row r="5" spans="1:5" x14ac:dyDescent="0.25">
      <c r="A5" t="s">
        <v>4</v>
      </c>
      <c r="B5" t="s">
        <v>3</v>
      </c>
      <c r="C5" s="1">
        <v>-5000</v>
      </c>
      <c r="D5" s="1">
        <v>-6130</v>
      </c>
      <c r="E5" s="1">
        <f>C5-D5</f>
        <v>1130</v>
      </c>
    </row>
    <row r="6" spans="1:5" x14ac:dyDescent="0.25">
      <c r="A6" t="s">
        <v>5</v>
      </c>
      <c r="B6" t="s">
        <v>6</v>
      </c>
      <c r="C6" s="1">
        <v>-30000</v>
      </c>
      <c r="D6" s="1">
        <v>-14881</v>
      </c>
      <c r="E6" s="1">
        <f t="shared" ref="E6:E21" si="0">C6-D6</f>
        <v>-15119</v>
      </c>
    </row>
    <row r="7" spans="1:5" x14ac:dyDescent="0.25">
      <c r="A7" t="s">
        <v>7</v>
      </c>
      <c r="B7" t="s">
        <v>8</v>
      </c>
      <c r="C7" s="1">
        <v>-25000</v>
      </c>
      <c r="D7" s="1">
        <v>-18180</v>
      </c>
      <c r="E7" s="1">
        <f t="shared" si="0"/>
        <v>-6820</v>
      </c>
    </row>
    <row r="8" spans="1:5" x14ac:dyDescent="0.25">
      <c r="A8" t="s">
        <v>9</v>
      </c>
      <c r="B8" t="s">
        <v>10</v>
      </c>
      <c r="C8" s="1">
        <v>-1500</v>
      </c>
      <c r="D8" s="1">
        <v>-500</v>
      </c>
      <c r="E8" s="1">
        <f t="shared" si="0"/>
        <v>-1000</v>
      </c>
    </row>
    <row r="9" spans="1:5" x14ac:dyDescent="0.25">
      <c r="A9" t="s">
        <v>11</v>
      </c>
      <c r="B9" t="s">
        <v>12</v>
      </c>
      <c r="C9" s="1">
        <v>-3000</v>
      </c>
      <c r="D9" s="1">
        <v>-2500</v>
      </c>
      <c r="E9" s="1">
        <f t="shared" si="0"/>
        <v>-500</v>
      </c>
    </row>
    <row r="10" spans="1:5" x14ac:dyDescent="0.25">
      <c r="A10" t="s">
        <v>13</v>
      </c>
      <c r="B10" t="s">
        <v>14</v>
      </c>
      <c r="C10" s="1">
        <v>-4000</v>
      </c>
      <c r="D10" s="1">
        <v>-2700</v>
      </c>
      <c r="E10" s="1">
        <f t="shared" si="0"/>
        <v>-1300</v>
      </c>
    </row>
    <row r="11" spans="1:5" x14ac:dyDescent="0.25">
      <c r="A11" s="9">
        <v>3110</v>
      </c>
      <c r="B11" t="s">
        <v>86</v>
      </c>
      <c r="C11" s="1">
        <v>0</v>
      </c>
      <c r="D11" s="1">
        <v>-73500</v>
      </c>
      <c r="E11" s="1">
        <f t="shared" si="0"/>
        <v>73500</v>
      </c>
    </row>
    <row r="12" spans="1:5" x14ac:dyDescent="0.25">
      <c r="A12" t="s">
        <v>17</v>
      </c>
      <c r="B12" t="s">
        <v>18</v>
      </c>
      <c r="C12" s="1">
        <v>-8000</v>
      </c>
      <c r="D12" s="1">
        <v>-3815</v>
      </c>
      <c r="E12" s="1">
        <f t="shared" si="0"/>
        <v>-4185</v>
      </c>
    </row>
    <row r="13" spans="1:5" x14ac:dyDescent="0.25">
      <c r="A13" t="s">
        <v>19</v>
      </c>
      <c r="B13" t="s">
        <v>20</v>
      </c>
      <c r="C13" s="1">
        <v>0</v>
      </c>
      <c r="D13" s="1">
        <v>0</v>
      </c>
      <c r="E13" s="1">
        <f t="shared" si="0"/>
        <v>0</v>
      </c>
    </row>
    <row r="14" spans="1:5" x14ac:dyDescent="0.25">
      <c r="A14" t="s">
        <v>21</v>
      </c>
      <c r="B14" t="s">
        <v>22</v>
      </c>
      <c r="C14" s="1">
        <v>-500</v>
      </c>
      <c r="D14" s="1">
        <v>0</v>
      </c>
      <c r="E14" s="1">
        <f t="shared" si="0"/>
        <v>-500</v>
      </c>
    </row>
    <row r="15" spans="1:5" x14ac:dyDescent="0.25">
      <c r="A15" t="s">
        <v>23</v>
      </c>
      <c r="B15" t="s">
        <v>24</v>
      </c>
      <c r="C15" s="1">
        <v>-125000</v>
      </c>
      <c r="D15" s="1">
        <v>-103500</v>
      </c>
      <c r="E15" s="1">
        <f t="shared" si="0"/>
        <v>-21500</v>
      </c>
    </row>
    <row r="16" spans="1:5" x14ac:dyDescent="0.25">
      <c r="A16" t="s">
        <v>25</v>
      </c>
      <c r="B16" t="s">
        <v>26</v>
      </c>
      <c r="C16" s="1">
        <v>-18000</v>
      </c>
      <c r="D16" s="1">
        <v>-20000</v>
      </c>
      <c r="E16" s="1">
        <f t="shared" si="0"/>
        <v>2000</v>
      </c>
    </row>
    <row r="17" spans="1:5" x14ac:dyDescent="0.25">
      <c r="A17" t="s">
        <v>27</v>
      </c>
      <c r="B17" t="s">
        <v>28</v>
      </c>
      <c r="C17" s="1">
        <v>-1500</v>
      </c>
      <c r="D17" s="1">
        <v>-1500</v>
      </c>
      <c r="E17" s="1">
        <f t="shared" si="0"/>
        <v>0</v>
      </c>
    </row>
    <row r="18" spans="1:5" x14ac:dyDescent="0.25">
      <c r="A18" s="9">
        <v>3190</v>
      </c>
      <c r="B18" t="s">
        <v>30</v>
      </c>
      <c r="C18" s="1">
        <v>-14000</v>
      </c>
      <c r="D18" s="1">
        <v>-19158</v>
      </c>
      <c r="E18" s="1">
        <f t="shared" si="0"/>
        <v>5158</v>
      </c>
    </row>
    <row r="19" spans="1:5" x14ac:dyDescent="0.25">
      <c r="A19" s="9">
        <v>3200</v>
      </c>
      <c r="B19" t="s">
        <v>88</v>
      </c>
      <c r="C19" s="1">
        <v>0</v>
      </c>
      <c r="D19" s="1">
        <v>-11474</v>
      </c>
      <c r="E19" s="1">
        <f t="shared" si="0"/>
        <v>11474</v>
      </c>
    </row>
    <row r="20" spans="1:5" x14ac:dyDescent="0.25">
      <c r="A20" s="9">
        <v>3400</v>
      </c>
      <c r="B20" t="s">
        <v>87</v>
      </c>
      <c r="C20" s="1">
        <v>0</v>
      </c>
      <c r="D20" s="1">
        <v>-506</v>
      </c>
      <c r="E20" s="1">
        <f t="shared" si="0"/>
        <v>506</v>
      </c>
    </row>
    <row r="21" spans="1:5" x14ac:dyDescent="0.25">
      <c r="A21" s="10">
        <v>3510</v>
      </c>
      <c r="B21" s="4" t="s">
        <v>82</v>
      </c>
      <c r="C21" s="5">
        <v>-7593</v>
      </c>
      <c r="D21" s="5">
        <v>-9558</v>
      </c>
      <c r="E21" s="5">
        <f t="shared" si="0"/>
        <v>1965</v>
      </c>
    </row>
    <row r="22" spans="1:5" x14ac:dyDescent="0.25">
      <c r="B22" s="2" t="s">
        <v>69</v>
      </c>
      <c r="C22" s="3">
        <f>SUM(C5:C21)</f>
        <v>-243093</v>
      </c>
      <c r="D22" s="3">
        <f>SUM(D5:D21)</f>
        <v>-287902</v>
      </c>
      <c r="E22" s="3">
        <f>SUM(E5:E21)</f>
        <v>44809</v>
      </c>
    </row>
    <row r="23" spans="1:5" x14ac:dyDescent="0.25">
      <c r="C23" s="1"/>
      <c r="D23" s="1"/>
      <c r="E23" s="1"/>
    </row>
    <row r="24" spans="1:5" x14ac:dyDescent="0.25">
      <c r="A24" t="s">
        <v>31</v>
      </c>
      <c r="B24" t="s">
        <v>32</v>
      </c>
      <c r="C24" s="1">
        <v>20000</v>
      </c>
      <c r="D24" s="1">
        <v>9273</v>
      </c>
      <c r="E24" s="1">
        <f>D24-C24</f>
        <v>-10727</v>
      </c>
    </row>
    <row r="25" spans="1:5" x14ac:dyDescent="0.25">
      <c r="A25" t="s">
        <v>33</v>
      </c>
      <c r="B25" t="s">
        <v>34</v>
      </c>
      <c r="C25" s="1">
        <v>1000</v>
      </c>
      <c r="D25" s="1">
        <v>160</v>
      </c>
      <c r="E25" s="1">
        <f t="shared" ref="E25:E49" si="1">D25-C25</f>
        <v>-840</v>
      </c>
    </row>
    <row r="26" spans="1:5" x14ac:dyDescent="0.25">
      <c r="A26" t="s">
        <v>35</v>
      </c>
      <c r="B26" t="s">
        <v>3</v>
      </c>
      <c r="C26" s="1">
        <v>5000</v>
      </c>
      <c r="D26" s="1">
        <v>8550</v>
      </c>
      <c r="E26" s="1">
        <f t="shared" si="1"/>
        <v>3550</v>
      </c>
    </row>
    <row r="27" spans="1:5" x14ac:dyDescent="0.25">
      <c r="A27" t="s">
        <v>36</v>
      </c>
      <c r="B27" t="s">
        <v>37</v>
      </c>
      <c r="C27" s="1">
        <v>3000</v>
      </c>
      <c r="D27" s="1">
        <v>0</v>
      </c>
      <c r="E27" s="1">
        <f t="shared" si="1"/>
        <v>-3000</v>
      </c>
    </row>
    <row r="28" spans="1:5" x14ac:dyDescent="0.25">
      <c r="A28" s="9">
        <v>6340</v>
      </c>
      <c r="B28" t="s">
        <v>83</v>
      </c>
      <c r="C28" s="1">
        <v>8000</v>
      </c>
      <c r="D28" s="1">
        <v>4733</v>
      </c>
      <c r="E28" s="1">
        <f t="shared" si="1"/>
        <v>-3267</v>
      </c>
    </row>
    <row r="29" spans="1:5" x14ac:dyDescent="0.25">
      <c r="A29" s="9">
        <v>6420</v>
      </c>
      <c r="B29" t="s">
        <v>89</v>
      </c>
      <c r="C29" s="1">
        <v>0</v>
      </c>
      <c r="D29" s="1">
        <v>177365</v>
      </c>
      <c r="E29" s="1">
        <f t="shared" si="1"/>
        <v>177365</v>
      </c>
    </row>
    <row r="30" spans="1:5" x14ac:dyDescent="0.25">
      <c r="A30" t="s">
        <v>38</v>
      </c>
      <c r="B30" t="s">
        <v>39</v>
      </c>
      <c r="C30" s="1">
        <v>1000</v>
      </c>
      <c r="D30" s="1">
        <v>43979</v>
      </c>
      <c r="E30" s="1">
        <f t="shared" si="1"/>
        <v>42979</v>
      </c>
    </row>
    <row r="31" spans="1:5" x14ac:dyDescent="0.25">
      <c r="A31" t="s">
        <v>40</v>
      </c>
      <c r="B31" t="s">
        <v>41</v>
      </c>
      <c r="C31" s="1">
        <v>1500</v>
      </c>
      <c r="D31" s="1">
        <v>1517</v>
      </c>
      <c r="E31" s="1">
        <f t="shared" si="1"/>
        <v>17</v>
      </c>
    </row>
    <row r="32" spans="1:5" x14ac:dyDescent="0.25">
      <c r="A32" t="s">
        <v>42</v>
      </c>
      <c r="B32" t="s">
        <v>43</v>
      </c>
      <c r="C32" s="1">
        <v>3000</v>
      </c>
      <c r="D32" s="1">
        <v>4974</v>
      </c>
      <c r="E32" s="1">
        <f t="shared" si="1"/>
        <v>1974</v>
      </c>
    </row>
    <row r="33" spans="1:5" x14ac:dyDescent="0.25">
      <c r="A33" t="s">
        <v>44</v>
      </c>
      <c r="B33" t="s">
        <v>45</v>
      </c>
      <c r="C33" s="1">
        <v>0</v>
      </c>
      <c r="D33" s="1">
        <v>489</v>
      </c>
      <c r="E33" s="1">
        <f t="shared" si="1"/>
        <v>489</v>
      </c>
    </row>
    <row r="34" spans="1:5" x14ac:dyDescent="0.25">
      <c r="A34" t="s">
        <v>46</v>
      </c>
      <c r="B34" t="s">
        <v>47</v>
      </c>
      <c r="C34" s="1">
        <v>2500</v>
      </c>
      <c r="D34" s="1">
        <v>409</v>
      </c>
      <c r="E34" s="1">
        <f t="shared" si="1"/>
        <v>-2091</v>
      </c>
    </row>
    <row r="35" spans="1:5" x14ac:dyDescent="0.25">
      <c r="A35" t="s">
        <v>48</v>
      </c>
      <c r="B35" t="s">
        <v>49</v>
      </c>
      <c r="C35" s="1">
        <v>1000</v>
      </c>
      <c r="D35" s="1">
        <v>145</v>
      </c>
      <c r="E35" s="1">
        <f t="shared" si="1"/>
        <v>-855</v>
      </c>
    </row>
    <row r="36" spans="1:5" x14ac:dyDescent="0.25">
      <c r="A36" s="9">
        <v>6602</v>
      </c>
      <c r="B36" t="s">
        <v>78</v>
      </c>
      <c r="C36" s="1">
        <v>0</v>
      </c>
      <c r="D36" s="1">
        <v>0</v>
      </c>
      <c r="E36" s="1">
        <f t="shared" si="1"/>
        <v>0</v>
      </c>
    </row>
    <row r="37" spans="1:5" x14ac:dyDescent="0.25">
      <c r="A37" s="9">
        <v>6603</v>
      </c>
      <c r="B37" t="s">
        <v>90</v>
      </c>
      <c r="C37" s="1">
        <v>0</v>
      </c>
      <c r="D37" s="1">
        <v>2250</v>
      </c>
      <c r="E37" s="1">
        <f t="shared" si="1"/>
        <v>2250</v>
      </c>
    </row>
    <row r="38" spans="1:5" x14ac:dyDescent="0.25">
      <c r="A38" s="9" t="s">
        <v>52</v>
      </c>
      <c r="B38" t="s">
        <v>53</v>
      </c>
      <c r="C38" s="1">
        <v>12000</v>
      </c>
      <c r="D38" s="1">
        <v>15795</v>
      </c>
      <c r="E38" s="1">
        <f t="shared" si="1"/>
        <v>3795</v>
      </c>
    </row>
    <row r="39" spans="1:5" x14ac:dyDescent="0.25">
      <c r="A39" s="9">
        <v>6810</v>
      </c>
      <c r="B39" t="s">
        <v>91</v>
      </c>
      <c r="C39" s="1">
        <v>0</v>
      </c>
      <c r="D39" s="1">
        <v>410</v>
      </c>
      <c r="E39" s="1">
        <f t="shared" si="1"/>
        <v>410</v>
      </c>
    </row>
    <row r="40" spans="1:5" x14ac:dyDescent="0.25">
      <c r="A40" s="9" t="s">
        <v>54</v>
      </c>
      <c r="B40" t="s">
        <v>55</v>
      </c>
      <c r="C40" s="1">
        <v>6500</v>
      </c>
      <c r="D40" s="1">
        <v>9187</v>
      </c>
      <c r="E40" s="1">
        <f t="shared" si="1"/>
        <v>2687</v>
      </c>
    </row>
    <row r="41" spans="1:5" x14ac:dyDescent="0.25">
      <c r="A41" s="9" t="s">
        <v>56</v>
      </c>
      <c r="B41" t="s">
        <v>57</v>
      </c>
      <c r="C41" s="1">
        <v>500</v>
      </c>
      <c r="D41" s="1">
        <v>0</v>
      </c>
      <c r="E41" s="1">
        <f t="shared" si="1"/>
        <v>-500</v>
      </c>
    </row>
    <row r="42" spans="1:5" x14ac:dyDescent="0.25">
      <c r="A42" s="9" t="s">
        <v>58</v>
      </c>
      <c r="B42" t="s">
        <v>59</v>
      </c>
      <c r="C42" s="1">
        <v>5000</v>
      </c>
      <c r="D42" s="1">
        <v>0</v>
      </c>
      <c r="E42" s="1">
        <f t="shared" si="1"/>
        <v>-5000</v>
      </c>
    </row>
    <row r="43" spans="1:5" x14ac:dyDescent="0.25">
      <c r="A43" s="9">
        <v>6871</v>
      </c>
      <c r="B43" t="s">
        <v>92</v>
      </c>
      <c r="C43" s="1">
        <v>0</v>
      </c>
      <c r="D43" s="1">
        <v>83</v>
      </c>
      <c r="E43" s="1">
        <f t="shared" si="1"/>
        <v>83</v>
      </c>
    </row>
    <row r="44" spans="1:5" x14ac:dyDescent="0.25">
      <c r="A44" s="9" t="s">
        <v>60</v>
      </c>
      <c r="B44" t="s">
        <v>61</v>
      </c>
      <c r="C44" s="1">
        <v>250</v>
      </c>
      <c r="D44" s="1">
        <v>250</v>
      </c>
      <c r="E44" s="1">
        <f t="shared" si="1"/>
        <v>0</v>
      </c>
    </row>
    <row r="45" spans="1:5" x14ac:dyDescent="0.25">
      <c r="A45" s="9">
        <v>7420</v>
      </c>
      <c r="B45" t="s">
        <v>79</v>
      </c>
      <c r="C45" s="1"/>
      <c r="D45" s="1">
        <v>0</v>
      </c>
      <c r="E45" s="1">
        <f t="shared" si="1"/>
        <v>0</v>
      </c>
    </row>
    <row r="46" spans="1:5" x14ac:dyDescent="0.25">
      <c r="A46" t="s">
        <v>62</v>
      </c>
      <c r="B46" t="s">
        <v>63</v>
      </c>
      <c r="C46" s="1">
        <v>9300</v>
      </c>
      <c r="D46" s="1">
        <v>9500</v>
      </c>
      <c r="E46" s="1">
        <f t="shared" si="1"/>
        <v>200</v>
      </c>
    </row>
    <row r="47" spans="1:5" x14ac:dyDescent="0.25">
      <c r="A47" s="9">
        <v>7790</v>
      </c>
      <c r="B47" t="s">
        <v>80</v>
      </c>
      <c r="C47" s="1">
        <v>0</v>
      </c>
      <c r="D47" s="1">
        <v>550</v>
      </c>
      <c r="E47" s="1">
        <f t="shared" si="1"/>
        <v>550</v>
      </c>
    </row>
    <row r="48" spans="1:5" x14ac:dyDescent="0.25">
      <c r="A48" t="s">
        <v>64</v>
      </c>
      <c r="B48" t="s">
        <v>65</v>
      </c>
      <c r="C48" s="1">
        <v>0</v>
      </c>
      <c r="D48" s="1">
        <v>-74</v>
      </c>
      <c r="E48" s="1">
        <f t="shared" si="1"/>
        <v>-74</v>
      </c>
    </row>
    <row r="49" spans="1:5" x14ac:dyDescent="0.25">
      <c r="A49" s="4" t="s">
        <v>66</v>
      </c>
      <c r="B49" s="4" t="s">
        <v>67</v>
      </c>
      <c r="C49" s="5">
        <v>0</v>
      </c>
      <c r="D49" s="5">
        <v>77</v>
      </c>
      <c r="E49" s="1">
        <f t="shared" si="1"/>
        <v>77</v>
      </c>
    </row>
    <row r="50" spans="1:5" x14ac:dyDescent="0.25">
      <c r="B50" s="2" t="s">
        <v>72</v>
      </c>
      <c r="C50" s="3">
        <f>SUM(C24:C49)</f>
        <v>79550</v>
      </c>
      <c r="D50" s="3">
        <f t="shared" ref="D50:E50" si="2">SUM(D24:D49)</f>
        <v>289622</v>
      </c>
      <c r="E50" s="3">
        <f t="shared" si="2"/>
        <v>210072</v>
      </c>
    </row>
    <row r="51" spans="1:5" x14ac:dyDescent="0.25">
      <c r="C51" s="1"/>
      <c r="D51" s="1"/>
      <c r="E51" s="1"/>
    </row>
    <row r="52" spans="1:5" x14ac:dyDescent="0.25">
      <c r="A52" s="2" t="s">
        <v>68</v>
      </c>
      <c r="B52" s="2" t="s">
        <v>73</v>
      </c>
      <c r="C52" s="3">
        <f>C50+C22</f>
        <v>-163543</v>
      </c>
      <c r="D52" s="3">
        <f>D50+D22</f>
        <v>1720</v>
      </c>
      <c r="E52" s="3">
        <f>E50+E22</f>
        <v>254881</v>
      </c>
    </row>
    <row r="55" spans="1:5" x14ac:dyDescent="0.25">
      <c r="B55" t="s">
        <v>94</v>
      </c>
      <c r="C55" s="11">
        <f>(C56/C6)*-1</f>
        <v>0.33333333333333331</v>
      </c>
      <c r="D55" s="11">
        <f>(D56/D6)*-1</f>
        <v>0.37685639405953902</v>
      </c>
      <c r="E55" s="12">
        <f>D55-C55</f>
        <v>4.3523060726205709E-2</v>
      </c>
    </row>
    <row r="56" spans="1:5" x14ac:dyDescent="0.25">
      <c r="A56" s="4"/>
      <c r="B56" s="4" t="s">
        <v>93</v>
      </c>
      <c r="C56" s="5">
        <f>(C6+C24)*-1</f>
        <v>10000</v>
      </c>
      <c r="D56" s="5">
        <f>(D6+D24)*-1</f>
        <v>5608</v>
      </c>
      <c r="E56" s="5">
        <f>D56-C56</f>
        <v>-4392</v>
      </c>
    </row>
    <row r="57" spans="1:5" x14ac:dyDescent="0.25">
      <c r="B57" s="2"/>
      <c r="C57" s="3"/>
      <c r="D57" s="3">
        <f t="shared" ref="D57:E57" si="3">SUM(D55:D56)</f>
        <v>5608.3768563940594</v>
      </c>
      <c r="E57" s="3">
        <f t="shared" si="3"/>
        <v>-4391.9564769392737</v>
      </c>
    </row>
  </sheetData>
  <pageMargins left="0.7" right="0.7" top="0.75" bottom="0.75" header="0.3" footer="0.3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Normal="100" workbookViewId="0">
      <selection activeCell="C12" sqref="C12"/>
    </sheetView>
  </sheetViews>
  <sheetFormatPr baseColWidth="10" defaultColWidth="9.140625" defaultRowHeight="15" x14ac:dyDescent="0.25"/>
  <cols>
    <col min="2" max="2" width="32.140625" bestFit="1" customWidth="1"/>
    <col min="3" max="3" width="24.28515625" customWidth="1"/>
    <col min="4" max="4" width="17.28515625" bestFit="1" customWidth="1"/>
    <col min="5" max="5" width="14.85546875" bestFit="1" customWidth="1"/>
  </cols>
  <sheetData>
    <row r="1" spans="1:5" ht="23.25" x14ac:dyDescent="0.35">
      <c r="A1" s="8" t="s">
        <v>0</v>
      </c>
      <c r="B1" s="7"/>
      <c r="C1" s="7"/>
      <c r="D1" s="7"/>
      <c r="E1" s="7"/>
    </row>
    <row r="2" spans="1:5" ht="23.25" x14ac:dyDescent="0.35">
      <c r="A2" s="8" t="s">
        <v>81</v>
      </c>
      <c r="B2" s="7"/>
      <c r="C2" s="7"/>
      <c r="D2" s="7"/>
      <c r="E2" s="7"/>
    </row>
    <row r="4" spans="1:5" x14ac:dyDescent="0.25">
      <c r="A4" s="2" t="s">
        <v>1</v>
      </c>
      <c r="B4" s="2" t="s">
        <v>2</v>
      </c>
      <c r="C4" s="6" t="s">
        <v>81</v>
      </c>
      <c r="D4" s="2">
        <v>2013</v>
      </c>
      <c r="E4" s="2">
        <v>2012</v>
      </c>
    </row>
    <row r="5" spans="1:5" x14ac:dyDescent="0.25">
      <c r="A5" t="s">
        <v>4</v>
      </c>
      <c r="B5" t="s">
        <v>3</v>
      </c>
      <c r="C5" s="1">
        <v>-5000</v>
      </c>
      <c r="D5" s="1">
        <v>-6930</v>
      </c>
      <c r="E5" s="1">
        <v>-6200</v>
      </c>
    </row>
    <row r="6" spans="1:5" x14ac:dyDescent="0.25">
      <c r="A6" t="s">
        <v>5</v>
      </c>
      <c r="B6" t="s">
        <v>6</v>
      </c>
      <c r="C6" s="1">
        <v>-30000</v>
      </c>
      <c r="D6" s="1">
        <v>-18043</v>
      </c>
      <c r="E6" s="1">
        <v>-27328</v>
      </c>
    </row>
    <row r="7" spans="1:5" x14ac:dyDescent="0.25">
      <c r="A7" t="s">
        <v>7</v>
      </c>
      <c r="B7" t="s">
        <v>8</v>
      </c>
      <c r="C7" s="1">
        <v>-25000</v>
      </c>
      <c r="D7" s="1">
        <v>-16990</v>
      </c>
      <c r="E7" s="1">
        <v>-16350</v>
      </c>
    </row>
    <row r="8" spans="1:5" x14ac:dyDescent="0.25">
      <c r="A8" t="s">
        <v>9</v>
      </c>
      <c r="B8" t="s">
        <v>10</v>
      </c>
      <c r="C8" s="1">
        <v>-1500</v>
      </c>
      <c r="D8" s="1">
        <v>-600</v>
      </c>
      <c r="E8" s="1">
        <v>0</v>
      </c>
    </row>
    <row r="9" spans="1:5" x14ac:dyDescent="0.25">
      <c r="A9" t="s">
        <v>11</v>
      </c>
      <c r="B9" t="s">
        <v>12</v>
      </c>
      <c r="C9" s="1">
        <v>-3000</v>
      </c>
      <c r="D9" s="1">
        <v>-2750</v>
      </c>
      <c r="E9" s="1">
        <v>-4250</v>
      </c>
    </row>
    <row r="10" spans="1:5" x14ac:dyDescent="0.25">
      <c r="A10" t="s">
        <v>13</v>
      </c>
      <c r="B10" t="s">
        <v>14</v>
      </c>
      <c r="C10" s="1">
        <v>-4000</v>
      </c>
      <c r="D10" s="1">
        <v>0</v>
      </c>
      <c r="E10" s="1">
        <v>-2000</v>
      </c>
    </row>
    <row r="11" spans="1:5" x14ac:dyDescent="0.25">
      <c r="A11" t="s">
        <v>15</v>
      </c>
      <c r="B11" t="s">
        <v>16</v>
      </c>
      <c r="C11" s="1">
        <v>0</v>
      </c>
      <c r="D11" s="1">
        <v>0</v>
      </c>
      <c r="E11" s="1">
        <v>0</v>
      </c>
    </row>
    <row r="12" spans="1:5" x14ac:dyDescent="0.25">
      <c r="A12" t="s">
        <v>17</v>
      </c>
      <c r="B12" t="s">
        <v>18</v>
      </c>
      <c r="C12" s="1">
        <v>-8000</v>
      </c>
      <c r="D12" s="1">
        <v>-8000</v>
      </c>
      <c r="E12" s="1">
        <v>-8000</v>
      </c>
    </row>
    <row r="13" spans="1:5" x14ac:dyDescent="0.25">
      <c r="A13" t="s">
        <v>19</v>
      </c>
      <c r="B13" t="s">
        <v>20</v>
      </c>
      <c r="C13" s="1">
        <v>0</v>
      </c>
      <c r="D13" s="1">
        <v>0</v>
      </c>
      <c r="E13" s="1">
        <v>-1129.5</v>
      </c>
    </row>
    <row r="14" spans="1:5" x14ac:dyDescent="0.25">
      <c r="A14" t="s">
        <v>21</v>
      </c>
      <c r="B14" t="s">
        <v>22</v>
      </c>
      <c r="C14" s="1">
        <v>-500</v>
      </c>
      <c r="D14" s="1">
        <v>-333</v>
      </c>
      <c r="E14" s="1">
        <v>-5199</v>
      </c>
    </row>
    <row r="15" spans="1:5" x14ac:dyDescent="0.25">
      <c r="A15" t="s">
        <v>23</v>
      </c>
      <c r="B15" t="s">
        <v>24</v>
      </c>
      <c r="C15" s="1">
        <v>-125000</v>
      </c>
      <c r="D15" s="1">
        <v>-10000</v>
      </c>
      <c r="E15" s="1">
        <v>-101770</v>
      </c>
    </row>
    <row r="16" spans="1:5" x14ac:dyDescent="0.25">
      <c r="A16" t="s">
        <v>25</v>
      </c>
      <c r="B16" t="s">
        <v>26</v>
      </c>
      <c r="C16" s="1">
        <v>-18000</v>
      </c>
      <c r="D16" s="1">
        <v>-17800</v>
      </c>
      <c r="E16" s="1">
        <v>-14172</v>
      </c>
    </row>
    <row r="17" spans="1:5" x14ac:dyDescent="0.25">
      <c r="A17" t="s">
        <v>27</v>
      </c>
      <c r="B17" t="s">
        <v>28</v>
      </c>
      <c r="C17" s="1">
        <v>-1500</v>
      </c>
      <c r="D17" s="1">
        <v>-1450</v>
      </c>
      <c r="E17" s="1">
        <v>-1425</v>
      </c>
    </row>
    <row r="18" spans="1:5" x14ac:dyDescent="0.25">
      <c r="A18" t="s">
        <v>70</v>
      </c>
      <c r="B18" t="s">
        <v>71</v>
      </c>
      <c r="C18" s="1">
        <v>0</v>
      </c>
      <c r="D18" s="1">
        <v>-1589</v>
      </c>
      <c r="E18" s="1">
        <v>0</v>
      </c>
    </row>
    <row r="19" spans="1:5" x14ac:dyDescent="0.25">
      <c r="A19" t="s">
        <v>77</v>
      </c>
      <c r="B19" t="s">
        <v>82</v>
      </c>
      <c r="C19" s="1">
        <f>-151860*5%</f>
        <v>-7593</v>
      </c>
      <c r="D19" s="1">
        <v>-2916</v>
      </c>
      <c r="E19" s="1">
        <v>0</v>
      </c>
    </row>
    <row r="20" spans="1:5" x14ac:dyDescent="0.25">
      <c r="A20" s="4" t="s">
        <v>29</v>
      </c>
      <c r="B20" s="4" t="s">
        <v>30</v>
      </c>
      <c r="C20" s="5">
        <v>-14000</v>
      </c>
      <c r="D20" s="5">
        <v>-13221</v>
      </c>
      <c r="E20" s="5">
        <v>-12482</v>
      </c>
    </row>
    <row r="21" spans="1:5" x14ac:dyDescent="0.25">
      <c r="B21" s="2" t="s">
        <v>69</v>
      </c>
      <c r="C21" s="3">
        <f>SUM(C5:C20)</f>
        <v>-243093</v>
      </c>
      <c r="D21" s="3">
        <f>SUM(D5:D20)</f>
        <v>-100622</v>
      </c>
      <c r="E21" s="3">
        <f>SUM(E5:E20)</f>
        <v>-200305.5</v>
      </c>
    </row>
    <row r="22" spans="1:5" x14ac:dyDescent="0.25">
      <c r="C22" s="1"/>
      <c r="D22" s="1"/>
      <c r="E22" s="1"/>
    </row>
    <row r="23" spans="1:5" x14ac:dyDescent="0.25">
      <c r="A23" t="s">
        <v>31</v>
      </c>
      <c r="B23" t="s">
        <v>32</v>
      </c>
      <c r="C23" s="1">
        <v>20000</v>
      </c>
      <c r="D23" s="1">
        <v>9296</v>
      </c>
      <c r="E23" s="1">
        <v>18065.32</v>
      </c>
    </row>
    <row r="24" spans="1:5" x14ac:dyDescent="0.25">
      <c r="A24" t="s">
        <v>33</v>
      </c>
      <c r="B24" t="s">
        <v>34</v>
      </c>
      <c r="C24" s="1">
        <v>1000</v>
      </c>
      <c r="D24" s="1">
        <v>0</v>
      </c>
      <c r="E24" s="1">
        <v>0</v>
      </c>
    </row>
    <row r="25" spans="1:5" x14ac:dyDescent="0.25">
      <c r="A25" t="s">
        <v>35</v>
      </c>
      <c r="B25" t="s">
        <v>3</v>
      </c>
      <c r="C25" s="1">
        <v>5000</v>
      </c>
      <c r="D25" s="1">
        <v>6490</v>
      </c>
      <c r="E25" s="1">
        <v>6290</v>
      </c>
    </row>
    <row r="26" spans="1:5" x14ac:dyDescent="0.25">
      <c r="A26" t="s">
        <v>36</v>
      </c>
      <c r="B26" t="s">
        <v>37</v>
      </c>
      <c r="C26" s="1">
        <v>3000</v>
      </c>
      <c r="D26" s="1">
        <v>3000</v>
      </c>
      <c r="E26" s="1">
        <v>1000</v>
      </c>
    </row>
    <row r="27" spans="1:5" x14ac:dyDescent="0.25">
      <c r="A27" s="9">
        <v>6300</v>
      </c>
      <c r="B27" t="s">
        <v>83</v>
      </c>
      <c r="C27" s="1">
        <v>8000</v>
      </c>
      <c r="D27" s="1">
        <v>0</v>
      </c>
      <c r="E27" s="1">
        <v>0</v>
      </c>
    </row>
    <row r="28" spans="1:5" x14ac:dyDescent="0.25">
      <c r="A28" t="s">
        <v>38</v>
      </c>
      <c r="B28" t="s">
        <v>39</v>
      </c>
      <c r="C28" s="1">
        <v>1000</v>
      </c>
      <c r="D28" s="1">
        <v>0</v>
      </c>
      <c r="E28" s="1">
        <v>870.94</v>
      </c>
    </row>
    <row r="29" spans="1:5" x14ac:dyDescent="0.25">
      <c r="A29" t="s">
        <v>40</v>
      </c>
      <c r="B29" t="s">
        <v>41</v>
      </c>
      <c r="C29" s="1">
        <v>1500</v>
      </c>
      <c r="D29" s="1">
        <v>145</v>
      </c>
      <c r="E29" s="1">
        <v>1543.28</v>
      </c>
    </row>
    <row r="30" spans="1:5" x14ac:dyDescent="0.25">
      <c r="A30" t="s">
        <v>42</v>
      </c>
      <c r="B30" t="s">
        <v>43</v>
      </c>
      <c r="C30" s="1">
        <v>3000</v>
      </c>
      <c r="D30" s="1">
        <v>0</v>
      </c>
      <c r="E30" s="1">
        <v>1996</v>
      </c>
    </row>
    <row r="31" spans="1:5" x14ac:dyDescent="0.25">
      <c r="A31" t="s">
        <v>44</v>
      </c>
      <c r="B31" t="s">
        <v>45</v>
      </c>
      <c r="C31" s="1">
        <v>0</v>
      </c>
      <c r="D31" s="1">
        <v>0</v>
      </c>
      <c r="E31" s="1">
        <v>890</v>
      </c>
    </row>
    <row r="32" spans="1:5" x14ac:dyDescent="0.25">
      <c r="A32" t="s">
        <v>46</v>
      </c>
      <c r="B32" t="s">
        <v>47</v>
      </c>
      <c r="C32" s="1">
        <v>2500</v>
      </c>
      <c r="D32" s="1">
        <v>110</v>
      </c>
      <c r="E32" s="1">
        <v>889.93</v>
      </c>
    </row>
    <row r="33" spans="1:5" x14ac:dyDescent="0.25">
      <c r="A33" t="s">
        <v>48</v>
      </c>
      <c r="B33" t="s">
        <v>49</v>
      </c>
      <c r="C33" s="1">
        <v>1000</v>
      </c>
      <c r="D33" s="1">
        <v>587</v>
      </c>
      <c r="E33" s="1">
        <v>338.35</v>
      </c>
    </row>
    <row r="34" spans="1:5" x14ac:dyDescent="0.25">
      <c r="A34" s="9">
        <v>6602</v>
      </c>
      <c r="B34" t="s">
        <v>78</v>
      </c>
      <c r="C34" s="1">
        <v>0</v>
      </c>
      <c r="D34" s="1">
        <v>5258</v>
      </c>
      <c r="E34" s="1">
        <v>0</v>
      </c>
    </row>
    <row r="35" spans="1:5" x14ac:dyDescent="0.25">
      <c r="A35" t="s">
        <v>50</v>
      </c>
      <c r="B35" t="s">
        <v>51</v>
      </c>
      <c r="C35" s="1">
        <v>0</v>
      </c>
      <c r="D35" s="1">
        <v>100469</v>
      </c>
      <c r="E35" s="1">
        <v>1987.5</v>
      </c>
    </row>
    <row r="36" spans="1:5" x14ac:dyDescent="0.25">
      <c r="A36" t="s">
        <v>52</v>
      </c>
      <c r="B36" t="s">
        <v>53</v>
      </c>
      <c r="C36" s="1">
        <v>12000</v>
      </c>
      <c r="D36" s="1">
        <v>11184</v>
      </c>
      <c r="E36" s="1">
        <v>9131</v>
      </c>
    </row>
    <row r="37" spans="1:5" x14ac:dyDescent="0.25">
      <c r="A37" t="s">
        <v>54</v>
      </c>
      <c r="B37" t="s">
        <v>55</v>
      </c>
      <c r="C37" s="1">
        <v>6500</v>
      </c>
      <c r="D37" s="1">
        <v>4067</v>
      </c>
      <c r="E37" s="1">
        <v>2519.6999999999998</v>
      </c>
    </row>
    <row r="38" spans="1:5" x14ac:dyDescent="0.25">
      <c r="A38" t="s">
        <v>56</v>
      </c>
      <c r="B38" t="s">
        <v>57</v>
      </c>
      <c r="C38" s="1">
        <v>500</v>
      </c>
      <c r="D38" s="1">
        <v>755</v>
      </c>
      <c r="E38" s="1">
        <v>551.91</v>
      </c>
    </row>
    <row r="39" spans="1:5" x14ac:dyDescent="0.25">
      <c r="A39" t="s">
        <v>58</v>
      </c>
      <c r="B39" t="s">
        <v>59</v>
      </c>
      <c r="C39" s="1">
        <v>5000</v>
      </c>
      <c r="D39" s="1">
        <v>0</v>
      </c>
      <c r="E39" s="1">
        <v>7559.4</v>
      </c>
    </row>
    <row r="40" spans="1:5" x14ac:dyDescent="0.25">
      <c r="A40" t="s">
        <v>60</v>
      </c>
      <c r="B40" t="s">
        <v>61</v>
      </c>
      <c r="C40" s="1">
        <v>250</v>
      </c>
      <c r="D40" s="1">
        <v>750</v>
      </c>
      <c r="E40" s="1">
        <v>750</v>
      </c>
    </row>
    <row r="41" spans="1:5" x14ac:dyDescent="0.25">
      <c r="A41" s="9">
        <v>7420</v>
      </c>
      <c r="B41" t="s">
        <v>79</v>
      </c>
      <c r="C41" s="1"/>
      <c r="D41" s="1">
        <v>400</v>
      </c>
      <c r="E41" s="1">
        <v>0</v>
      </c>
    </row>
    <row r="42" spans="1:5" x14ac:dyDescent="0.25">
      <c r="A42" t="s">
        <v>62</v>
      </c>
      <c r="B42" t="s">
        <v>63</v>
      </c>
      <c r="C42" s="1">
        <v>9300</v>
      </c>
      <c r="D42" s="1">
        <v>9200</v>
      </c>
      <c r="E42" s="1">
        <v>5750</v>
      </c>
    </row>
    <row r="43" spans="1:5" x14ac:dyDescent="0.25">
      <c r="A43" s="9">
        <v>7790</v>
      </c>
      <c r="B43" t="s">
        <v>80</v>
      </c>
      <c r="C43" s="1">
        <v>0</v>
      </c>
      <c r="D43" s="1">
        <v>52</v>
      </c>
      <c r="E43" s="1">
        <v>0</v>
      </c>
    </row>
    <row r="44" spans="1:5" x14ac:dyDescent="0.25">
      <c r="A44" t="s">
        <v>64</v>
      </c>
      <c r="B44" t="s">
        <v>65</v>
      </c>
      <c r="C44" s="1">
        <v>0</v>
      </c>
      <c r="D44" s="1">
        <v>-4</v>
      </c>
      <c r="E44" s="1">
        <v>-9.6999999999999993</v>
      </c>
    </row>
    <row r="45" spans="1:5" x14ac:dyDescent="0.25">
      <c r="A45" s="4" t="s">
        <v>66</v>
      </c>
      <c r="B45" s="4" t="s">
        <v>67</v>
      </c>
      <c r="C45" s="5">
        <v>0</v>
      </c>
      <c r="D45" s="5">
        <v>101</v>
      </c>
      <c r="E45" s="5">
        <v>-0.57999999999999996</v>
      </c>
    </row>
    <row r="46" spans="1:5" x14ac:dyDescent="0.25">
      <c r="B46" s="2" t="s">
        <v>72</v>
      </c>
      <c r="C46" s="3">
        <f>SUM(C23:C45)</f>
        <v>79550</v>
      </c>
      <c r="D46" s="3">
        <f t="shared" ref="D46:E46" si="0">SUM(D23:D45)</f>
        <v>151860</v>
      </c>
      <c r="E46" s="3">
        <f t="shared" si="0"/>
        <v>60123.049999999996</v>
      </c>
    </row>
    <row r="47" spans="1:5" x14ac:dyDescent="0.25">
      <c r="C47" s="1"/>
      <c r="D47" s="1"/>
      <c r="E47" s="1"/>
    </row>
    <row r="48" spans="1:5" x14ac:dyDescent="0.25">
      <c r="A48" s="2" t="s">
        <v>68</v>
      </c>
      <c r="B48" s="2" t="s">
        <v>73</v>
      </c>
      <c r="C48" s="3">
        <f>C46+C21</f>
        <v>-163543</v>
      </c>
      <c r="D48" s="3">
        <f>D46+D21</f>
        <v>51238</v>
      </c>
      <c r="E48" s="3">
        <f>E46+E21</f>
        <v>-140182.45000000001</v>
      </c>
    </row>
    <row r="50" spans="1:5" x14ac:dyDescent="0.25">
      <c r="A50" t="s">
        <v>74</v>
      </c>
    </row>
    <row r="51" spans="1:5" x14ac:dyDescent="0.25">
      <c r="C51" s="1"/>
      <c r="D51" s="1"/>
      <c r="E51" s="1"/>
    </row>
    <row r="52" spans="1:5" x14ac:dyDescent="0.25">
      <c r="A52" s="4"/>
      <c r="B52" s="4" t="s">
        <v>75</v>
      </c>
      <c r="C52" s="5">
        <v>175000</v>
      </c>
      <c r="D52" s="5">
        <v>0</v>
      </c>
      <c r="E52" s="5">
        <v>0</v>
      </c>
    </row>
    <row r="53" spans="1:5" x14ac:dyDescent="0.25">
      <c r="B53" s="2" t="s">
        <v>76</v>
      </c>
      <c r="C53" s="3">
        <f>SUM(C51:C52)</f>
        <v>175000</v>
      </c>
      <c r="D53" s="3">
        <f t="shared" ref="D53:E53" si="1">SUM(D51:D52)</f>
        <v>0</v>
      </c>
      <c r="E53" s="3">
        <f t="shared" si="1"/>
        <v>0</v>
      </c>
    </row>
  </sheetData>
  <pageMargins left="0.7" right="0.7" top="0.75" bottom="0.75" header="0.3" footer="0.3"/>
  <pageSetup paperSize="9" scale="89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3</vt:i4>
      </vt:variant>
    </vt:vector>
  </HeadingPairs>
  <TitlesOfParts>
    <vt:vector size="11" baseType="lpstr">
      <vt:lpstr>2016 Avd 0</vt:lpstr>
      <vt:lpstr>2016 Raabakken</vt:lpstr>
      <vt:lpstr>Fasit 2015</vt:lpstr>
      <vt:lpstr>2015</vt:lpstr>
      <vt:lpstr>Fasit 2014</vt:lpstr>
      <vt:lpstr>2014</vt:lpstr>
      <vt:lpstr>Ark2</vt:lpstr>
      <vt:lpstr>Ark3</vt:lpstr>
      <vt:lpstr>'2015'!Utskriftsområde</vt:lpstr>
      <vt:lpstr>'2016 Avd 0'!Utskriftsområde</vt:lpstr>
      <vt:lpstr>'2016 Raabakken'!Utskriftsområde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2016-03-06T16:55:00Z</dcterms:modified>
</cp:coreProperties>
</file>